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Daten\01_Ziele_Anlaufstelle ab 2024\01_Ziel 1\03_Zielarbeit\03_ÖA\Internetauftritt\00_Archiv\Fördermittelberatung_Download-Dateien\"/>
    </mc:Choice>
  </mc:AlternateContent>
  <xr:revisionPtr revIDLastSave="0" documentId="8_{64C2899A-1AC9-4CB6-BD7E-209CBC93C71D}" xr6:coauthVersionLast="47" xr6:coauthVersionMax="47" xr10:uidLastSave="{00000000-0000-0000-0000-000000000000}"/>
  <workbookProtection workbookAlgorithmName="SHA-512" workbookHashValue="t0o4vlDO7siJA4Y0ZLddGixAhCvmYD4TS97n6FeIKSrUehf+lRKgl4v8EVQlO1yVjoa4VnHcAuM/Yg/+XGHB8Q==" workbookSaltValue="O3VJ10E2tEXci4SSVkYQtQ==" workbookSpinCount="100000" lockStructure="1"/>
  <bookViews>
    <workbookView xWindow="-120" yWindow="-120" windowWidth="29040" windowHeight="17640" xr2:uid="{00000000-000D-0000-FFFF-FFFF00000000}"/>
  </bookViews>
  <sheets>
    <sheet name="Berechnung" sheetId="1" r:id="rId1"/>
    <sheet name="Tab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B31" i="1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C4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C3" i="2"/>
  <c r="B40" i="1"/>
  <c r="B45" i="1" s="1"/>
  <c r="B48" i="1" s="1"/>
  <c r="B49" i="1" s="1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B22" i="1"/>
  <c r="B28" i="1" s="1"/>
  <c r="C2" i="2"/>
  <c r="B42" i="1" l="1"/>
  <c r="B41" i="1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B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B8" i="2"/>
  <c r="W8" i="2" s="1"/>
  <c r="B54" i="1" s="1"/>
  <c r="W7" i="2" l="1"/>
  <c r="B51" i="1" s="1"/>
  <c r="B55" i="1" s="1"/>
  <c r="B56" i="1"/>
</calcChain>
</file>

<file path=xl/sharedStrings.xml><?xml version="1.0" encoding="utf-8"?>
<sst xmlns="http://schemas.openxmlformats.org/spreadsheetml/2006/main" count="57" uniqueCount="54">
  <si>
    <t>Antragsteller</t>
  </si>
  <si>
    <t>Vorhabensbezeichnung</t>
  </si>
  <si>
    <t>Allgemeines</t>
  </si>
  <si>
    <t>WACC</t>
  </si>
  <si>
    <t>Barwert</t>
  </si>
  <si>
    <t xml:space="preserve">Summe  </t>
  </si>
  <si>
    <t>Nennleistung der PV Anlage in kWp</t>
  </si>
  <si>
    <t>Ausrichtung (Ost = -90°, Süd = 0°, West = +90°)</t>
  </si>
  <si>
    <t xml:space="preserve">Begründung für Abweichung: </t>
  </si>
  <si>
    <t>https://pvgis.com/de/pvgis-5-3</t>
  </si>
  <si>
    <t>Jährliche Degradation des Solarertrags</t>
  </si>
  <si>
    <t>Diskontsatzfaktor</t>
  </si>
  <si>
    <t>Preissteigerung</t>
  </si>
  <si>
    <t>Degradation</t>
  </si>
  <si>
    <t>Batteriespeicher</t>
  </si>
  <si>
    <t>Investion für Zähl- und Messkonzept</t>
  </si>
  <si>
    <t>Planungsleistungen</t>
  </si>
  <si>
    <t>Summe der Investitionen</t>
  </si>
  <si>
    <t>Jährliche Kosten für Zähler, Messdienstleister, Abrechnung</t>
  </si>
  <si>
    <t>Sonstige jährliche Betriebskosten</t>
  </si>
  <si>
    <t>Jährlicher spezifischer Ertrag in kWh/kWp*a</t>
  </si>
  <si>
    <t>Neigung (0°= horizontal, 90° = senkrecht)</t>
  </si>
  <si>
    <t>Nutzung des Stroms</t>
  </si>
  <si>
    <t>Solarstromanteil an Nutzer im Gebäude in %</t>
  </si>
  <si>
    <t>Solarstromanteil Vermarktung an Dritte</t>
  </si>
  <si>
    <t>Nicht nutzbare Verluste (z.B. Speichverluste, Abregelung)</t>
  </si>
  <si>
    <t>zur Plausibilitätsprüfung</t>
  </si>
  <si>
    <t>Summe €/kWp</t>
  </si>
  <si>
    <t>Preisänderungsfaktor pro Jahr</t>
  </si>
  <si>
    <t>Jahr</t>
  </si>
  <si>
    <t>PV</t>
  </si>
  <si>
    <t>Betriebskosten</t>
  </si>
  <si>
    <t>nutzbare kWh/a</t>
  </si>
  <si>
    <t>Pauschalwert</t>
  </si>
  <si>
    <t>Summe der Barwerte</t>
  </si>
  <si>
    <t>Erzeugte Solarstrommenge in kWh/a</t>
  </si>
  <si>
    <t>Betriebskosten pro Jahr</t>
  </si>
  <si>
    <t>spezifische Investitionskosten (€/kWp)</t>
  </si>
  <si>
    <t>Spezifischer Solarstrompreis</t>
  </si>
  <si>
    <t>€/MWh</t>
  </si>
  <si>
    <t>Zur Berechnung verwendeter spez. Ertrag in kWh/kWp*a</t>
  </si>
  <si>
    <t xml:space="preserve">Sonstige Investitionskosten </t>
  </si>
  <si>
    <t>Jährliche Betriebskosten der PV Anlage (1,0%)</t>
  </si>
  <si>
    <t>Spez. Kosten für verwertbaren Solarstrom in €/MWh</t>
  </si>
  <si>
    <t>Förderfähige Investitionskosten</t>
  </si>
  <si>
    <t xml:space="preserve">PV Anlage </t>
  </si>
  <si>
    <t>Summe Solarstromanteile</t>
  </si>
  <si>
    <t xml:space="preserve">Begründete Ertragsabweichung davon in +/-% </t>
  </si>
  <si>
    <t>Standort der geplanten Solaranlage (Anschrift)</t>
  </si>
  <si>
    <t>berechnen mit PVGIS 5.3: *)</t>
  </si>
  <si>
    <t>*) bei mehreren Teilflächen unterschiedlicher Ausrichtung: Gewichteter Mittelwert</t>
  </si>
  <si>
    <t>Berechnung der spez. Solarstromkosten für Vorhaben nach FRL EuK/2023 - gemeinschaftliche Gebäudeversorgung mit Strom aus Photovoltaikanlagen</t>
  </si>
  <si>
    <t>Über 20 Jahre verwertbare Solarstrommenge [in kWh]</t>
  </si>
  <si>
    <t>Formular SAE_51901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</si>
</sst>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"/>
    <numFmt numFmtId="165" formatCode="0.000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66">
    <xf numFmtId="0" fontId="0" fillId="0" borderId="0" xfId="0"/>
    <xf numFmtId="165" fontId="0" fillId="0" borderId="0" xfId="0" applyNumberFormat="1"/>
    <xf numFmtId="3" fontId="0" fillId="0" borderId="0" xfId="0" applyNumberFormat="1"/>
    <xf numFmtId="44" fontId="0" fillId="0" borderId="0" xfId="0" applyNumberFormat="1"/>
    <xf numFmtId="0" fontId="0" fillId="6" borderId="15" xfId="0" applyFill="1" applyBorder="1" applyAlignment="1" applyProtection="1">
      <alignment horizontal="center"/>
      <protection locked="0"/>
    </xf>
    <xf numFmtId="1" fontId="0" fillId="6" borderId="15" xfId="0" applyNumberFormat="1" applyFill="1" applyBorder="1" applyAlignment="1" applyProtection="1">
      <alignment horizontal="center"/>
      <protection locked="0"/>
    </xf>
    <xf numFmtId="1" fontId="0" fillId="6" borderId="15" xfId="1" applyNumberFormat="1" applyFont="1" applyFill="1" applyBorder="1" applyAlignment="1" applyProtection="1">
      <alignment horizontal="center"/>
      <protection locked="0"/>
    </xf>
    <xf numFmtId="44" fontId="0" fillId="6" borderId="15" xfId="1" applyFont="1" applyFill="1" applyBorder="1" applyAlignment="1" applyProtection="1">
      <alignment horizontal="right"/>
      <protection locked="0"/>
    </xf>
    <xf numFmtId="164" fontId="0" fillId="6" borderId="15" xfId="0" applyNumberFormat="1" applyFill="1" applyBorder="1" applyAlignment="1" applyProtection="1">
      <alignment horizontal="center"/>
      <protection locked="0"/>
    </xf>
    <xf numFmtId="9" fontId="0" fillId="6" borderId="15" xfId="0" applyNumberFormat="1" applyFill="1" applyBorder="1" applyAlignment="1" applyProtection="1">
      <alignment horizontal="center"/>
      <protection locked="0"/>
    </xf>
    <xf numFmtId="166" fontId="0" fillId="6" borderId="15" xfId="0" applyNumberFormat="1" applyFill="1" applyBorder="1" applyAlignment="1" applyProtection="1">
      <alignment horizontal="center"/>
      <protection locked="0"/>
    </xf>
    <xf numFmtId="166" fontId="0" fillId="6" borderId="15" xfId="0" applyNumberForma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</xf>
    <xf numFmtId="0" fontId="0" fillId="0" borderId="0" xfId="0" applyFill="1" applyBorder="1" applyAlignment="1" applyProtection="1">
      <alignment horizontal="left" vertical="top" wrapText="1"/>
    </xf>
    <xf numFmtId="0" fontId="0" fillId="0" borderId="0" xfId="0" applyProtection="1"/>
    <xf numFmtId="0" fontId="4" fillId="0" borderId="0" xfId="0" applyFont="1" applyAlignment="1" applyProtection="1">
      <alignment horizontal="left"/>
    </xf>
    <xf numFmtId="0" fontId="0" fillId="0" borderId="7" xfId="0" applyFill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center"/>
    </xf>
    <xf numFmtId="0" fontId="2" fillId="2" borderId="1" xfId="0" applyFont="1" applyFill="1" applyBorder="1" applyProtection="1"/>
    <xf numFmtId="0" fontId="2" fillId="2" borderId="4" xfId="0" applyFont="1" applyFill="1" applyBorder="1" applyProtection="1"/>
    <xf numFmtId="0" fontId="2" fillId="0" borderId="0" xfId="0" applyFont="1" applyProtection="1"/>
    <xf numFmtId="0" fontId="0" fillId="0" borderId="14" xfId="0" applyBorder="1" applyProtection="1"/>
    <xf numFmtId="164" fontId="0" fillId="0" borderId="15" xfId="0" applyNumberFormat="1" applyBorder="1" applyAlignment="1" applyProtection="1">
      <alignment horizontal="center"/>
    </xf>
    <xf numFmtId="10" fontId="0" fillId="0" borderId="15" xfId="0" applyNumberFormat="1" applyBorder="1" applyAlignment="1" applyProtection="1">
      <alignment horizontal="center"/>
    </xf>
    <xf numFmtId="0" fontId="0" fillId="0" borderId="16" xfId="0" applyBorder="1" applyProtection="1"/>
    <xf numFmtId="10" fontId="0" fillId="0" borderId="17" xfId="0" applyNumberFormat="1" applyBorder="1" applyAlignment="1" applyProtection="1">
      <alignment horizontal="center"/>
    </xf>
    <xf numFmtId="0" fontId="0" fillId="0" borderId="5" xfId="0" applyBorder="1" applyProtection="1"/>
    <xf numFmtId="10" fontId="0" fillId="0" borderId="25" xfId="0" applyNumberFormat="1" applyBorder="1" applyAlignment="1" applyProtection="1">
      <alignment horizontal="center"/>
    </xf>
    <xf numFmtId="10" fontId="0" fillId="0" borderId="6" xfId="0" applyNumberFormat="1" applyBorder="1" applyAlignment="1" applyProtection="1">
      <alignment horizontal="center"/>
    </xf>
    <xf numFmtId="3" fontId="0" fillId="0" borderId="15" xfId="0" applyNumberFormat="1" applyBorder="1" applyAlignment="1" applyProtection="1">
      <alignment horizontal="center"/>
    </xf>
    <xf numFmtId="166" fontId="0" fillId="0" borderId="15" xfId="0" applyNumberFormat="1" applyBorder="1" applyAlignment="1" applyProtection="1">
      <alignment horizontal="center" vertical="center"/>
    </xf>
    <xf numFmtId="0" fontId="5" fillId="0" borderId="0" xfId="0" applyFont="1" applyProtection="1"/>
    <xf numFmtId="0" fontId="0" fillId="0" borderId="3" xfId="0" applyBorder="1" applyProtection="1"/>
    <xf numFmtId="166" fontId="0" fillId="0" borderId="17" xfId="0" applyNumberFormat="1" applyBorder="1" applyAlignment="1" applyProtection="1">
      <alignment horizontal="center" vertical="center"/>
    </xf>
    <xf numFmtId="0" fontId="2" fillId="2" borderId="18" xfId="0" applyFont="1" applyFill="1" applyBorder="1" applyProtection="1"/>
    <xf numFmtId="0" fontId="2" fillId="2" borderId="19" xfId="0" applyFont="1" applyFill="1" applyBorder="1" applyAlignment="1" applyProtection="1">
      <alignment horizontal="center"/>
    </xf>
    <xf numFmtId="0" fontId="0" fillId="0" borderId="20" xfId="0" applyFill="1" applyBorder="1" applyProtection="1"/>
    <xf numFmtId="44" fontId="1" fillId="0" borderId="15" xfId="1" applyFont="1" applyBorder="1" applyAlignment="1" applyProtection="1">
      <alignment horizontal="right"/>
    </xf>
    <xf numFmtId="0" fontId="0" fillId="3" borderId="4" xfId="0" applyFont="1" applyFill="1" applyBorder="1" applyProtection="1"/>
    <xf numFmtId="44" fontId="1" fillId="3" borderId="4" xfId="1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center"/>
    </xf>
    <xf numFmtId="44" fontId="0" fillId="5" borderId="15" xfId="1" applyFont="1" applyFill="1" applyBorder="1" applyAlignment="1" applyProtection="1">
      <alignment horizontal="right"/>
    </xf>
    <xf numFmtId="164" fontId="0" fillId="0" borderId="0" xfId="0" applyNumberFormat="1" applyProtection="1"/>
    <xf numFmtId="0" fontId="0" fillId="0" borderId="21" xfId="0" applyBorder="1" applyProtection="1"/>
    <xf numFmtId="0" fontId="0" fillId="0" borderId="22" xfId="0" applyFont="1" applyBorder="1" applyProtection="1"/>
    <xf numFmtId="44" fontId="1" fillId="0" borderId="23" xfId="1" applyFont="1" applyBorder="1" applyAlignment="1" applyProtection="1">
      <alignment horizontal="right"/>
    </xf>
    <xf numFmtId="0" fontId="0" fillId="0" borderId="14" xfId="0" applyFont="1" applyBorder="1" applyProtection="1"/>
    <xf numFmtId="0" fontId="0" fillId="0" borderId="21" xfId="0" applyFont="1" applyBorder="1" applyProtection="1"/>
    <xf numFmtId="166" fontId="0" fillId="0" borderId="24" xfId="0" applyNumberFormat="1" applyFont="1" applyBorder="1" applyAlignment="1" applyProtection="1">
      <alignment horizontal="center"/>
    </xf>
    <xf numFmtId="44" fontId="2" fillId="2" borderId="4" xfId="1" applyFont="1" applyFill="1" applyBorder="1" applyAlignment="1" applyProtection="1">
      <alignment horizontal="center"/>
    </xf>
    <xf numFmtId="3" fontId="0" fillId="0" borderId="15" xfId="0" applyNumberFormat="1" applyBorder="1" applyAlignment="1" applyProtection="1">
      <alignment horizontal="right"/>
    </xf>
    <xf numFmtId="0" fontId="0" fillId="0" borderId="0" xfId="0" applyAlignment="1" applyProtection="1">
      <alignment horizontal="right"/>
    </xf>
    <xf numFmtId="44" fontId="0" fillId="0" borderId="15" xfId="1" applyFont="1" applyBorder="1" applyAlignment="1" applyProtection="1">
      <alignment horizontal="right"/>
    </xf>
    <xf numFmtId="0" fontId="2" fillId="4" borderId="4" xfId="0" applyFont="1" applyFill="1" applyBorder="1" applyProtection="1"/>
    <xf numFmtId="164" fontId="2" fillId="4" borderId="4" xfId="0" applyNumberFormat="1" applyFont="1" applyFill="1" applyBorder="1" applyProtection="1"/>
    <xf numFmtId="0" fontId="0" fillId="6" borderId="8" xfId="0" applyFill="1" applyBorder="1" applyAlignment="1" applyProtection="1">
      <alignment horizontal="left" vertical="top"/>
      <protection locked="0"/>
    </xf>
    <xf numFmtId="0" fontId="0" fillId="6" borderId="9" xfId="0" applyFill="1" applyBorder="1" applyAlignment="1" applyProtection="1">
      <alignment horizontal="left" vertical="top"/>
      <protection locked="0"/>
    </xf>
    <xf numFmtId="0" fontId="0" fillId="6" borderId="10" xfId="0" applyFill="1" applyBorder="1" applyAlignment="1" applyProtection="1">
      <alignment horizontal="left" vertical="top"/>
      <protection locked="0"/>
    </xf>
    <xf numFmtId="0" fontId="0" fillId="6" borderId="11" xfId="0" applyFill="1" applyBorder="1" applyAlignment="1" applyProtection="1">
      <alignment horizontal="left" vertical="top"/>
      <protection locked="0"/>
    </xf>
    <xf numFmtId="0" fontId="0" fillId="6" borderId="0" xfId="0" applyFill="1" applyBorder="1" applyAlignment="1" applyProtection="1">
      <alignment horizontal="left" vertical="top"/>
      <protection locked="0"/>
    </xf>
    <xf numFmtId="0" fontId="0" fillId="6" borderId="12" xfId="0" applyFill="1" applyBorder="1" applyAlignment="1" applyProtection="1">
      <alignment horizontal="left" vertical="top"/>
      <protection locked="0"/>
    </xf>
    <xf numFmtId="0" fontId="0" fillId="6" borderId="2" xfId="0" applyFill="1" applyBorder="1" applyAlignment="1" applyProtection="1">
      <alignment horizontal="left" vertical="top"/>
      <protection locked="0"/>
    </xf>
    <xf numFmtId="0" fontId="0" fillId="6" borderId="7" xfId="0" applyFill="1" applyBorder="1" applyAlignment="1" applyProtection="1">
      <alignment horizontal="left" vertical="top"/>
      <protection locked="0"/>
    </xf>
    <xf numFmtId="0" fontId="0" fillId="6" borderId="13" xfId="0" applyFill="1" applyBorder="1" applyAlignment="1" applyProtection="1">
      <alignment horizontal="left" vertical="top"/>
      <protection locked="0"/>
    </xf>
    <xf numFmtId="0" fontId="3" fillId="0" borderId="0" xfId="2" applyProtection="1">
      <protection locked="0"/>
    </xf>
    <xf numFmtId="14" fontId="0" fillId="0" borderId="0" xfId="0" applyNumberFormat="1" applyFill="1" applyBorder="1" applyAlignment="1" applyProtection="1">
      <alignment horizontal="left" vertical="top" wrapText="1"/>
    </xf>
  </cellXfs>
  <cellStyles count="3">
    <cellStyle name="Link" xfId="2" builtinId="8"/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vgis.com/de/pvgis-5-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zoomScale="85" zoomScaleNormal="85" workbookViewId="0">
      <selection activeCell="B35" sqref="B35"/>
    </sheetView>
  </sheetViews>
  <sheetFormatPr baseColWidth="10" defaultColWidth="8.85546875" defaultRowHeight="15" x14ac:dyDescent="0.25"/>
  <cols>
    <col min="1" max="1" width="54.28515625" style="14" customWidth="1"/>
    <col min="2" max="2" width="17.7109375" style="14" customWidth="1"/>
    <col min="3" max="16384" width="8.85546875" style="14"/>
  </cols>
  <sheetData>
    <row r="1" spans="1:5" ht="14.45" customHeight="1" x14ac:dyDescent="0.25">
      <c r="A1" s="12" t="s">
        <v>51</v>
      </c>
      <c r="B1" s="13"/>
      <c r="C1" s="13"/>
      <c r="D1" s="13"/>
    </row>
    <row r="2" spans="1:5" ht="14.45" customHeight="1" x14ac:dyDescent="0.25">
      <c r="A2" s="15" t="s">
        <v>53</v>
      </c>
      <c r="B2" s="65">
        <v>45967</v>
      </c>
      <c r="C2" s="13"/>
      <c r="D2" s="13"/>
    </row>
    <row r="3" spans="1:5" ht="14.45" customHeight="1" x14ac:dyDescent="0.25">
      <c r="A3" s="12" t="s">
        <v>0</v>
      </c>
      <c r="B3" s="55"/>
      <c r="C3" s="56"/>
      <c r="D3" s="57"/>
    </row>
    <row r="4" spans="1:5" ht="14.45" customHeight="1" x14ac:dyDescent="0.25">
      <c r="A4" s="12"/>
      <c r="B4" s="58"/>
      <c r="C4" s="59"/>
      <c r="D4" s="60"/>
    </row>
    <row r="5" spans="1:5" ht="14.45" customHeight="1" x14ac:dyDescent="0.25">
      <c r="A5" s="12"/>
      <c r="B5" s="61"/>
      <c r="C5" s="62"/>
      <c r="D5" s="63"/>
    </row>
    <row r="6" spans="1:5" ht="14.45" customHeight="1" x14ac:dyDescent="0.25">
      <c r="A6" s="12"/>
      <c r="B6" s="16"/>
      <c r="C6" s="16"/>
      <c r="D6" s="16"/>
    </row>
    <row r="7" spans="1:5" ht="14.45" customHeight="1" x14ac:dyDescent="0.25">
      <c r="A7" s="12" t="s">
        <v>1</v>
      </c>
      <c r="B7" s="55"/>
      <c r="C7" s="56"/>
      <c r="D7" s="57"/>
    </row>
    <row r="8" spans="1:5" ht="14.45" customHeight="1" x14ac:dyDescent="0.25">
      <c r="A8" s="12"/>
      <c r="B8" s="58"/>
      <c r="C8" s="59"/>
      <c r="D8" s="60"/>
    </row>
    <row r="9" spans="1:5" ht="14.45" customHeight="1" x14ac:dyDescent="0.25">
      <c r="A9" s="12"/>
      <c r="B9" s="58"/>
      <c r="C9" s="59"/>
      <c r="D9" s="60"/>
    </row>
    <row r="10" spans="1:5" ht="14.45" customHeight="1" x14ac:dyDescent="0.25">
      <c r="A10" s="12"/>
      <c r="B10" s="61"/>
      <c r="C10" s="62"/>
      <c r="D10" s="63"/>
    </row>
    <row r="11" spans="1:5" ht="14.45" customHeight="1" x14ac:dyDescent="0.25">
      <c r="A11" s="12"/>
      <c r="B11" s="13"/>
      <c r="C11" s="13"/>
      <c r="D11" s="13"/>
    </row>
    <row r="12" spans="1:5" ht="14.45" customHeight="1" x14ac:dyDescent="0.25">
      <c r="A12" s="12" t="s">
        <v>48</v>
      </c>
      <c r="B12" s="55"/>
      <c r="C12" s="56"/>
      <c r="D12" s="57"/>
      <c r="E12" s="14" t="s">
        <v>26</v>
      </c>
    </row>
    <row r="13" spans="1:5" ht="14.45" customHeight="1" x14ac:dyDescent="0.25">
      <c r="A13" s="17"/>
      <c r="B13" s="58"/>
      <c r="C13" s="59"/>
      <c r="D13" s="60"/>
    </row>
    <row r="14" spans="1:5" x14ac:dyDescent="0.25">
      <c r="A14" s="17"/>
      <c r="B14" s="61"/>
      <c r="C14" s="62"/>
      <c r="D14" s="63"/>
    </row>
    <row r="15" spans="1:5" x14ac:dyDescent="0.25">
      <c r="A15" s="17"/>
    </row>
    <row r="16" spans="1:5" x14ac:dyDescent="0.25">
      <c r="A16" s="18" t="s">
        <v>2</v>
      </c>
      <c r="B16" s="19"/>
      <c r="C16" s="20"/>
      <c r="D16" s="20"/>
    </row>
    <row r="17" spans="1:8" x14ac:dyDescent="0.25">
      <c r="A17" s="21" t="s">
        <v>6</v>
      </c>
      <c r="B17" s="4">
        <v>0</v>
      </c>
    </row>
    <row r="18" spans="1:8" x14ac:dyDescent="0.25">
      <c r="A18" s="21" t="s">
        <v>7</v>
      </c>
      <c r="B18" s="5"/>
      <c r="C18" s="14" t="s">
        <v>26</v>
      </c>
    </row>
    <row r="19" spans="1:8" x14ac:dyDescent="0.25">
      <c r="A19" s="21" t="s">
        <v>21</v>
      </c>
      <c r="B19" s="6">
        <v>0</v>
      </c>
      <c r="C19" s="14" t="s">
        <v>26</v>
      </c>
    </row>
    <row r="20" spans="1:8" x14ac:dyDescent="0.25">
      <c r="A20" s="21" t="s">
        <v>20</v>
      </c>
      <c r="B20" s="8">
        <v>0</v>
      </c>
      <c r="C20" s="14" t="s">
        <v>49</v>
      </c>
      <c r="F20" s="64" t="s">
        <v>9</v>
      </c>
    </row>
    <row r="21" spans="1:8" ht="14.45" customHeight="1" x14ac:dyDescent="0.25">
      <c r="A21" s="21" t="s">
        <v>47</v>
      </c>
      <c r="B21" s="9">
        <v>0</v>
      </c>
      <c r="C21" s="14" t="s">
        <v>8</v>
      </c>
      <c r="F21" s="55"/>
      <c r="G21" s="56"/>
      <c r="H21" s="57"/>
    </row>
    <row r="22" spans="1:8" x14ac:dyDescent="0.25">
      <c r="A22" s="21" t="s">
        <v>40</v>
      </c>
      <c r="B22" s="22">
        <f>B20*(1+B21)</f>
        <v>0</v>
      </c>
      <c r="F22" s="58"/>
      <c r="G22" s="59"/>
      <c r="H22" s="60"/>
    </row>
    <row r="23" spans="1:8" x14ac:dyDescent="0.25">
      <c r="A23" s="21" t="s">
        <v>10</v>
      </c>
      <c r="B23" s="23">
        <v>-5.0000000000000001E-3</v>
      </c>
      <c r="F23" s="58"/>
      <c r="G23" s="59"/>
      <c r="H23" s="60"/>
    </row>
    <row r="24" spans="1:8" x14ac:dyDescent="0.25">
      <c r="A24" s="24" t="s">
        <v>3</v>
      </c>
      <c r="B24" s="25">
        <v>0.05</v>
      </c>
      <c r="F24" s="61"/>
      <c r="G24" s="62"/>
      <c r="H24" s="63"/>
    </row>
    <row r="25" spans="1:8" x14ac:dyDescent="0.25">
      <c r="A25" s="26" t="s">
        <v>50</v>
      </c>
      <c r="B25" s="27"/>
      <c r="F25" s="13"/>
      <c r="G25" s="13"/>
      <c r="H25" s="13"/>
    </row>
    <row r="26" spans="1:8" x14ac:dyDescent="0.25">
      <c r="A26" s="26"/>
      <c r="B26" s="28"/>
    </row>
    <row r="27" spans="1:8" x14ac:dyDescent="0.25">
      <c r="A27" s="18" t="s">
        <v>22</v>
      </c>
      <c r="B27" s="19"/>
    </row>
    <row r="28" spans="1:8" x14ac:dyDescent="0.25">
      <c r="A28" s="21" t="s">
        <v>35</v>
      </c>
      <c r="B28" s="29">
        <f>B17*B22</f>
        <v>0</v>
      </c>
    </row>
    <row r="29" spans="1:8" x14ac:dyDescent="0.25">
      <c r="A29" s="21" t="s">
        <v>23</v>
      </c>
      <c r="B29" s="10">
        <v>0</v>
      </c>
    </row>
    <row r="30" spans="1:8" x14ac:dyDescent="0.25">
      <c r="A30" s="21" t="s">
        <v>24</v>
      </c>
      <c r="B30" s="11">
        <v>0</v>
      </c>
    </row>
    <row r="31" spans="1:8" x14ac:dyDescent="0.25">
      <c r="A31" s="21" t="s">
        <v>25</v>
      </c>
      <c r="B31" s="30">
        <f>IF(B32-B29-B30&gt;0,B32-B29-B30,"")</f>
        <v>1</v>
      </c>
      <c r="C31" s="31" t="str">
        <f>IF(B32-B29-B30&lt;0,"Fehler, Solarstromanteile &gt;100%","")</f>
        <v/>
      </c>
    </row>
    <row r="32" spans="1:8" x14ac:dyDescent="0.25">
      <c r="A32" s="32" t="s">
        <v>46</v>
      </c>
      <c r="B32" s="33">
        <v>1</v>
      </c>
    </row>
    <row r="33" spans="1:4" x14ac:dyDescent="0.25">
      <c r="B33" s="28"/>
    </row>
    <row r="34" spans="1:4" x14ac:dyDescent="0.25">
      <c r="A34" s="34" t="s">
        <v>44</v>
      </c>
      <c r="B34" s="35"/>
      <c r="C34" s="20"/>
      <c r="D34" s="20"/>
    </row>
    <row r="35" spans="1:4" x14ac:dyDescent="0.25">
      <c r="A35" s="21" t="s">
        <v>45</v>
      </c>
      <c r="B35" s="7">
        <v>0</v>
      </c>
    </row>
    <row r="36" spans="1:4" x14ac:dyDescent="0.25">
      <c r="A36" s="36" t="s">
        <v>14</v>
      </c>
      <c r="B36" s="7">
        <v>0</v>
      </c>
    </row>
    <row r="37" spans="1:4" x14ac:dyDescent="0.25">
      <c r="A37" s="21" t="s">
        <v>15</v>
      </c>
      <c r="B37" s="7">
        <v>0</v>
      </c>
    </row>
    <row r="38" spans="1:4" x14ac:dyDescent="0.25">
      <c r="A38" s="21" t="s">
        <v>16</v>
      </c>
      <c r="B38" s="7">
        <v>0</v>
      </c>
    </row>
    <row r="39" spans="1:4" x14ac:dyDescent="0.25">
      <c r="A39" s="21" t="s">
        <v>41</v>
      </c>
      <c r="B39" s="7">
        <v>0</v>
      </c>
    </row>
    <row r="40" spans="1:4" x14ac:dyDescent="0.25">
      <c r="A40" s="21" t="s">
        <v>17</v>
      </c>
      <c r="B40" s="37">
        <f>SUM(B35:B39)</f>
        <v>0</v>
      </c>
    </row>
    <row r="41" spans="1:4" x14ac:dyDescent="0.25">
      <c r="A41" s="36" t="s">
        <v>37</v>
      </c>
      <c r="B41" s="37" t="str">
        <f>IFERROR(B40/B17,"0")</f>
        <v>0</v>
      </c>
    </row>
    <row r="42" spans="1:4" x14ac:dyDescent="0.25">
      <c r="A42" s="38" t="s">
        <v>4</v>
      </c>
      <c r="B42" s="39">
        <f>-B40</f>
        <v>0</v>
      </c>
    </row>
    <row r="44" spans="1:4" x14ac:dyDescent="0.25">
      <c r="A44" s="19" t="s">
        <v>36</v>
      </c>
      <c r="B44" s="40"/>
      <c r="C44" s="20"/>
      <c r="D44" s="20"/>
    </row>
    <row r="45" spans="1:4" x14ac:dyDescent="0.25">
      <c r="A45" s="21" t="s">
        <v>42</v>
      </c>
      <c r="B45" s="41">
        <f>B40*0.01</f>
        <v>0</v>
      </c>
      <c r="C45" s="42" t="s">
        <v>33</v>
      </c>
    </row>
    <row r="46" spans="1:4" x14ac:dyDescent="0.25">
      <c r="A46" s="21" t="s">
        <v>18</v>
      </c>
      <c r="B46" s="7">
        <v>0</v>
      </c>
      <c r="C46" s="42"/>
    </row>
    <row r="47" spans="1:4" x14ac:dyDescent="0.25">
      <c r="A47" s="43" t="s">
        <v>19</v>
      </c>
      <c r="B47" s="7">
        <v>0</v>
      </c>
      <c r="C47" s="42"/>
    </row>
    <row r="48" spans="1:4" x14ac:dyDescent="0.25">
      <c r="A48" s="44" t="s">
        <v>5</v>
      </c>
      <c r="B48" s="45">
        <f>SUM(B45:B47)</f>
        <v>0</v>
      </c>
      <c r="C48" s="42"/>
    </row>
    <row r="49" spans="1:4" x14ac:dyDescent="0.25">
      <c r="A49" s="46" t="s">
        <v>27</v>
      </c>
      <c r="B49" s="37" t="str">
        <f>IFERROR(B48/B17,"0")</f>
        <v>0</v>
      </c>
      <c r="C49" s="20"/>
      <c r="D49" s="20"/>
    </row>
    <row r="50" spans="1:4" x14ac:dyDescent="0.25">
      <c r="A50" s="47" t="s">
        <v>28</v>
      </c>
      <c r="B50" s="48">
        <v>0.02</v>
      </c>
      <c r="C50" s="20"/>
      <c r="D50" s="20"/>
    </row>
    <row r="51" spans="1:4" x14ac:dyDescent="0.25">
      <c r="A51" s="38" t="s">
        <v>4</v>
      </c>
      <c r="B51" s="39">
        <f>-Tab!W7</f>
        <v>0</v>
      </c>
      <c r="C51" s="20"/>
      <c r="D51" s="20"/>
    </row>
    <row r="52" spans="1:4" x14ac:dyDescent="0.25">
      <c r="A52" s="20"/>
      <c r="B52" s="20"/>
      <c r="C52" s="20"/>
      <c r="D52" s="20"/>
    </row>
    <row r="53" spans="1:4" x14ac:dyDescent="0.25">
      <c r="A53" s="19" t="s">
        <v>38</v>
      </c>
      <c r="B53" s="49"/>
      <c r="C53" s="20"/>
      <c r="D53" s="20"/>
    </row>
    <row r="54" spans="1:4" x14ac:dyDescent="0.25">
      <c r="A54" s="21" t="s">
        <v>52</v>
      </c>
      <c r="B54" s="50">
        <f>Tab!W8</f>
        <v>0</v>
      </c>
      <c r="C54" s="51"/>
      <c r="D54" s="20"/>
    </row>
    <row r="55" spans="1:4" x14ac:dyDescent="0.25">
      <c r="A55" s="21" t="s">
        <v>34</v>
      </c>
      <c r="B55" s="52">
        <f>B51+B42</f>
        <v>0</v>
      </c>
    </row>
    <row r="56" spans="1:4" x14ac:dyDescent="0.25">
      <c r="A56" s="53" t="s">
        <v>43</v>
      </c>
      <c r="B56" s="54" t="str">
        <f>IFERROR(-B55/B54*1000,"0")</f>
        <v>0</v>
      </c>
      <c r="C56" s="14" t="s">
        <v>39</v>
      </c>
    </row>
  </sheetData>
  <sheetProtection algorithmName="SHA-512" hashValue="H1rFc7zYmXFhHNH8JFEF5KW3lBxzhnT69GWzHA6on+b7tW2BqEN7z1o3cqU79ABWTE69s6U69wkxBLwCB5TK/A==" saltValue="USFiVUnXus5b0addQWZdRA==" spinCount="100000" sheet="1" objects="1" scenarios="1" selectLockedCells="1"/>
  <hyperlinks>
    <hyperlink ref="F20" r:id="rId1" xr:uid="{40A49554-BA19-43A0-BF47-B950A2EAA40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9AB4A-BC96-419C-85C1-6331E821A8A3}">
  <dimension ref="A1:W8"/>
  <sheetViews>
    <sheetView workbookViewId="0">
      <selection activeCell="W7" sqref="W7"/>
    </sheetView>
  </sheetViews>
  <sheetFormatPr baseColWidth="10" defaultRowHeight="15" x14ac:dyDescent="0.25"/>
  <cols>
    <col min="1" max="1" width="17.140625" customWidth="1"/>
    <col min="23" max="23" width="11.7109375" bestFit="1" customWidth="1"/>
  </cols>
  <sheetData>
    <row r="1" spans="1:23" x14ac:dyDescent="0.25">
      <c r="A1" t="s">
        <v>29</v>
      </c>
      <c r="B1">
        <v>0</v>
      </c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>
        <v>16</v>
      </c>
      <c r="S1">
        <v>17</v>
      </c>
      <c r="T1">
        <v>18</v>
      </c>
      <c r="U1">
        <v>19</v>
      </c>
      <c r="V1">
        <v>20</v>
      </c>
    </row>
    <row r="2" spans="1:23" x14ac:dyDescent="0.25">
      <c r="A2" t="s">
        <v>11</v>
      </c>
      <c r="B2" s="1">
        <v>1</v>
      </c>
      <c r="C2" s="1">
        <f>$B$2/(1+Berechnung!$B$24)^C1</f>
        <v>0.95238095238095233</v>
      </c>
      <c r="D2" s="1">
        <f>$B$2/(1+Berechnung!$B$24)^D1</f>
        <v>0.90702947845804982</v>
      </c>
      <c r="E2" s="1">
        <f>$B$2/(1+Berechnung!$B$24)^E1</f>
        <v>0.86383759853147601</v>
      </c>
      <c r="F2" s="1">
        <f>$B$2/(1+Berechnung!$B$24)^F1</f>
        <v>0.82270247479188197</v>
      </c>
      <c r="G2" s="1">
        <f>$B$2/(1+Berechnung!$B$24)^G1</f>
        <v>0.78352616646845896</v>
      </c>
      <c r="H2" s="1">
        <f>$B$2/(1+Berechnung!$B$24)^H1</f>
        <v>0.74621539663662761</v>
      </c>
      <c r="I2" s="1">
        <f>$B$2/(1+Berechnung!$B$24)^I1</f>
        <v>0.71068133013012147</v>
      </c>
      <c r="J2" s="1">
        <f>$B$2/(1+Berechnung!$B$24)^J1</f>
        <v>0.67683936202868722</v>
      </c>
      <c r="K2" s="1">
        <f>$B$2/(1+Berechnung!$B$24)^K1</f>
        <v>0.64460891621779726</v>
      </c>
      <c r="L2" s="1">
        <f>$B$2/(1+Berechnung!$B$24)^L1</f>
        <v>0.61391325354075932</v>
      </c>
      <c r="M2" s="1">
        <f>$B$2/(1+Berechnung!$B$24)^M1</f>
        <v>0.5846792890864374</v>
      </c>
      <c r="N2" s="1">
        <f>$B$2/(1+Berechnung!$B$24)^N1</f>
        <v>0.5568374181775595</v>
      </c>
      <c r="O2" s="1">
        <f>$B$2/(1+Berechnung!$B$24)^O1</f>
        <v>0.53032135064529462</v>
      </c>
      <c r="P2" s="1">
        <f>$B$2/(1+Berechnung!$B$24)^P1</f>
        <v>0.50506795299551888</v>
      </c>
      <c r="Q2" s="1">
        <f>$B$2/(1+Berechnung!$B$24)^Q1</f>
        <v>0.48101709809097021</v>
      </c>
      <c r="R2" s="1">
        <f>$B$2/(1+Berechnung!$B$24)^R1</f>
        <v>0.45811152199140021</v>
      </c>
      <c r="S2" s="1">
        <f>$B$2/(1+Berechnung!$B$24)^S1</f>
        <v>0.43629668761085727</v>
      </c>
      <c r="T2" s="1">
        <f>$B$2/(1+Berechnung!$B$24)^T1</f>
        <v>0.41552065486748313</v>
      </c>
      <c r="U2" s="1">
        <f>$B$2/(1+Berechnung!$B$24)^U1</f>
        <v>0.39573395701665059</v>
      </c>
      <c r="V2" s="1">
        <f>$B$2/(1+Berechnung!$B$24)^V1</f>
        <v>0.37688948287300061</v>
      </c>
    </row>
    <row r="3" spans="1:23" x14ac:dyDescent="0.25">
      <c r="A3" t="s">
        <v>12</v>
      </c>
      <c r="B3" s="1">
        <v>1</v>
      </c>
      <c r="C3" s="1">
        <f>$B$3*(1+Berechnung!$B$50)^C1</f>
        <v>1.02</v>
      </c>
      <c r="D3" s="1">
        <f>$B$3*(1+Berechnung!$B$50)^D1</f>
        <v>1.0404</v>
      </c>
      <c r="E3" s="1">
        <f>$B$3*(1+Berechnung!$B$50)^E1</f>
        <v>1.0612079999999999</v>
      </c>
      <c r="F3" s="1">
        <f>$B$3*(1+Berechnung!$B$50)^F1</f>
        <v>1.08243216</v>
      </c>
      <c r="G3" s="1">
        <f>$B$3*(1+Berechnung!$B$50)^G1</f>
        <v>1.1040808032</v>
      </c>
      <c r="H3" s="1">
        <f>$B$3*(1+Berechnung!$B$50)^H1</f>
        <v>1.1261624192640001</v>
      </c>
      <c r="I3" s="1">
        <f>$B$3*(1+Berechnung!$B$50)^I1</f>
        <v>1.1486856676492798</v>
      </c>
      <c r="J3" s="1">
        <f>$B$3*(1+Berechnung!$B$50)^J1</f>
        <v>1.1716593810022655</v>
      </c>
      <c r="K3" s="1">
        <f>$B$3*(1+Berechnung!$B$50)^K1</f>
        <v>1.1950925686223108</v>
      </c>
      <c r="L3" s="1">
        <f>$B$3*(1+Berechnung!$B$50)^L1</f>
        <v>1.2189944199947571</v>
      </c>
      <c r="M3" s="1">
        <f>$B$3*(1+Berechnung!$B$50)^M1</f>
        <v>1.243374308394652</v>
      </c>
      <c r="N3" s="1">
        <f>$B$3*(1+Berechnung!$B$50)^N1</f>
        <v>1.2682417945625453</v>
      </c>
      <c r="O3" s="1">
        <f>$B$3*(1+Berechnung!$B$50)^O1</f>
        <v>1.2936066304537961</v>
      </c>
      <c r="P3" s="1">
        <f>$B$3*(1+Berechnung!$B$50)^P1</f>
        <v>1.3194787630628722</v>
      </c>
      <c r="Q3" s="1">
        <f>$B$3*(1+Berechnung!$B$50)^Q1</f>
        <v>1.3458683383241292</v>
      </c>
      <c r="R3" s="1">
        <f>$B$3*(1+Berechnung!$B$50)^R1</f>
        <v>1.372785705090612</v>
      </c>
      <c r="S3" s="1">
        <f>$B$3*(1+Berechnung!$B$50)^S1</f>
        <v>1.4002414191924244</v>
      </c>
      <c r="T3" s="1">
        <f>$B$3*(1+Berechnung!$B$50)^T1</f>
        <v>1.4282462475762727</v>
      </c>
      <c r="U3" s="1">
        <f>$B$3*(1+Berechnung!$B$50)^U1</f>
        <v>1.4568111725277981</v>
      </c>
      <c r="V3" s="1">
        <f>$B$3*(1+Berechnung!$B$50)^V1</f>
        <v>1.4859473959783542</v>
      </c>
    </row>
    <row r="4" spans="1:23" x14ac:dyDescent="0.25">
      <c r="A4" t="s">
        <v>13</v>
      </c>
      <c r="B4" s="1">
        <v>1</v>
      </c>
      <c r="C4" s="1">
        <f>$B$4*(1+Berechnung!$B$23)^Tab!C1</f>
        <v>0.995</v>
      </c>
      <c r="D4" s="1">
        <f>$B$4*(1+Berechnung!$B$23)^Tab!D1</f>
        <v>0.99002500000000004</v>
      </c>
      <c r="E4" s="1">
        <f>$B$4*(1+Berechnung!$B$23)^Tab!E1</f>
        <v>0.98507487500000002</v>
      </c>
      <c r="F4" s="1">
        <f>$B$4*(1+Berechnung!$B$23)^Tab!F1</f>
        <v>0.98014950062500006</v>
      </c>
      <c r="G4" s="1">
        <f>$B$4*(1+Berechnung!$B$23)^Tab!G1</f>
        <v>0.97524875312187509</v>
      </c>
      <c r="H4" s="1">
        <f>$B$4*(1+Berechnung!$B$23)^Tab!H1</f>
        <v>0.97037250935626573</v>
      </c>
      <c r="I4" s="1">
        <f>$B$4*(1+Berechnung!$B$23)^Tab!I1</f>
        <v>0.96552064680948435</v>
      </c>
      <c r="J4" s="1">
        <f>$B$4*(1+Berechnung!$B$23)^Tab!J1</f>
        <v>0.96069304357543694</v>
      </c>
      <c r="K4" s="1">
        <f>$B$4*(1+Berechnung!$B$23)^Tab!K1</f>
        <v>0.95588957835755972</v>
      </c>
      <c r="L4" s="1">
        <f>$B$4*(1+Berechnung!$B$23)^Tab!L1</f>
        <v>0.95111013046577197</v>
      </c>
      <c r="M4" s="1">
        <f>$B$4*(1+Berechnung!$B$23)^Tab!M1</f>
        <v>0.94635457981344306</v>
      </c>
      <c r="N4" s="1">
        <f>$B$4*(1+Berechnung!$B$23)^Tab!N1</f>
        <v>0.94162280691437594</v>
      </c>
      <c r="O4" s="1">
        <f>$B$4*(1+Berechnung!$B$23)^Tab!O1</f>
        <v>0.93691469287980411</v>
      </c>
      <c r="P4" s="1">
        <f>$B$4*(1+Berechnung!$B$23)^Tab!P1</f>
        <v>0.93223011941540512</v>
      </c>
      <c r="Q4" s="1">
        <f>$B$4*(1+Berechnung!$B$23)^Tab!Q1</f>
        <v>0.92756896881832807</v>
      </c>
      <c r="R4" s="1">
        <f>$B$4*(1+Berechnung!$B$23)^Tab!R1</f>
        <v>0.92293112397423638</v>
      </c>
      <c r="S4" s="1">
        <f>$B$4*(1+Berechnung!$B$23)^Tab!S1</f>
        <v>0.9183164683543652</v>
      </c>
      <c r="T4" s="1">
        <f>$B$4*(1+Berechnung!$B$23)^Tab!T1</f>
        <v>0.91372488601259338</v>
      </c>
      <c r="U4" s="1">
        <f>$B$4*(1+Berechnung!$B$23)^Tab!U1</f>
        <v>0.90915626158253038</v>
      </c>
      <c r="V4" s="1">
        <f>$B$4*(1+Berechnung!$B$23)^Tab!V1</f>
        <v>0.90461048027461777</v>
      </c>
    </row>
    <row r="6" spans="1:23" x14ac:dyDescent="0.25">
      <c r="A6" t="s">
        <v>30</v>
      </c>
    </row>
    <row r="7" spans="1:23" x14ac:dyDescent="0.25">
      <c r="A7" t="s">
        <v>31</v>
      </c>
      <c r="B7" s="3">
        <f>Berechnung!$B$48*Tab!B2*Tab!B3</f>
        <v>0</v>
      </c>
      <c r="C7" s="3">
        <f>Berechnung!$B$48*Tab!C2*Tab!C3</f>
        <v>0</v>
      </c>
      <c r="D7" s="3">
        <f>Berechnung!$B$48*Tab!D2*Tab!D3</f>
        <v>0</v>
      </c>
      <c r="E7" s="3">
        <f>Berechnung!$B$48*Tab!E2*Tab!E3</f>
        <v>0</v>
      </c>
      <c r="F7" s="3">
        <f>Berechnung!$B$48*Tab!F2*Tab!F3</f>
        <v>0</v>
      </c>
      <c r="G7" s="3">
        <f>Berechnung!$B$48*Tab!G2*Tab!G3</f>
        <v>0</v>
      </c>
      <c r="H7" s="3">
        <f>Berechnung!$B$48*Tab!H2*Tab!H3</f>
        <v>0</v>
      </c>
      <c r="I7" s="3">
        <f>Berechnung!$B$48*Tab!I2*Tab!I3</f>
        <v>0</v>
      </c>
      <c r="J7" s="3">
        <f>Berechnung!$B$48*Tab!J2*Tab!J3</f>
        <v>0</v>
      </c>
      <c r="K7" s="3">
        <f>Berechnung!$B$48*Tab!K2*Tab!K3</f>
        <v>0</v>
      </c>
      <c r="L7" s="3">
        <f>Berechnung!$B$48*Tab!L2*Tab!L3</f>
        <v>0</v>
      </c>
      <c r="M7" s="3">
        <f>Berechnung!$B$48*Tab!M2*Tab!M3</f>
        <v>0</v>
      </c>
      <c r="N7" s="3">
        <f>Berechnung!$B$48*Tab!N2*Tab!N3</f>
        <v>0</v>
      </c>
      <c r="O7" s="3">
        <f>Berechnung!$B$48*Tab!O2*Tab!O3</f>
        <v>0</v>
      </c>
      <c r="P7" s="3">
        <f>Berechnung!$B$48*Tab!P2*Tab!P3</f>
        <v>0</v>
      </c>
      <c r="Q7" s="3">
        <f>Berechnung!$B$48*Tab!Q2*Tab!Q3</f>
        <v>0</v>
      </c>
      <c r="R7" s="3">
        <f>Berechnung!$B$48*Tab!R2*Tab!R3</f>
        <v>0</v>
      </c>
      <c r="S7" s="3">
        <f>Berechnung!$B$48*Tab!S2*Tab!S3</f>
        <v>0</v>
      </c>
      <c r="T7" s="3">
        <f>Berechnung!$B$48*Tab!T2*Tab!T3</f>
        <v>0</v>
      </c>
      <c r="U7" s="3">
        <f>Berechnung!$B$48*Tab!U2*Tab!U3</f>
        <v>0</v>
      </c>
      <c r="V7" s="3">
        <f>Berechnung!$B$48*Tab!V2*Tab!V3</f>
        <v>0</v>
      </c>
      <c r="W7" s="3">
        <f>SUM(B7:U7)</f>
        <v>0</v>
      </c>
    </row>
    <row r="8" spans="1:23" x14ac:dyDescent="0.25">
      <c r="A8" t="s">
        <v>32</v>
      </c>
      <c r="B8" s="2">
        <f>Berechnung!$B$28*(Berechnung!$B$29+Berechnung!$B$30)*Tab!B4</f>
        <v>0</v>
      </c>
      <c r="C8" s="2">
        <f>Berechnung!$B$28*(Berechnung!$B$29+Berechnung!$B$30)*Tab!C4</f>
        <v>0</v>
      </c>
      <c r="D8" s="2">
        <f>Berechnung!$B$28*(Berechnung!$B$29+Berechnung!$B$30)*Tab!D4</f>
        <v>0</v>
      </c>
      <c r="E8" s="2">
        <f>Berechnung!$B$28*(Berechnung!$B$29+Berechnung!$B$30)*Tab!E4</f>
        <v>0</v>
      </c>
      <c r="F8" s="2">
        <f>Berechnung!$B$28*(Berechnung!$B$29+Berechnung!$B$30)*Tab!F4</f>
        <v>0</v>
      </c>
      <c r="G8" s="2">
        <f>Berechnung!$B$28*(Berechnung!$B$29+Berechnung!$B$30)*Tab!G4</f>
        <v>0</v>
      </c>
      <c r="H8" s="2">
        <f>Berechnung!$B$28*(Berechnung!$B$29+Berechnung!$B$30)*Tab!H4</f>
        <v>0</v>
      </c>
      <c r="I8" s="2">
        <f>Berechnung!$B$28*(Berechnung!$B$29+Berechnung!$B$30)*Tab!I4</f>
        <v>0</v>
      </c>
      <c r="J8" s="2">
        <f>Berechnung!$B$28*(Berechnung!$B$29+Berechnung!$B$30)*Tab!J4</f>
        <v>0</v>
      </c>
      <c r="K8" s="2">
        <f>Berechnung!$B$28*(Berechnung!$B$29+Berechnung!$B$30)*Tab!K4</f>
        <v>0</v>
      </c>
      <c r="L8" s="2">
        <f>Berechnung!$B$28*(Berechnung!$B$29+Berechnung!$B$30)*Tab!L4</f>
        <v>0</v>
      </c>
      <c r="M8" s="2">
        <f>Berechnung!$B$28*(Berechnung!$B$29+Berechnung!$B$30)*Tab!M4</f>
        <v>0</v>
      </c>
      <c r="N8" s="2">
        <f>Berechnung!$B$28*(Berechnung!$B$29+Berechnung!$B$30)*Tab!N4</f>
        <v>0</v>
      </c>
      <c r="O8" s="2">
        <f>Berechnung!$B$28*(Berechnung!$B$29+Berechnung!$B$30)*Tab!O4</f>
        <v>0</v>
      </c>
      <c r="P8" s="2">
        <f>Berechnung!$B$28*(Berechnung!$B$29+Berechnung!$B$30)*Tab!P4</f>
        <v>0</v>
      </c>
      <c r="Q8" s="2">
        <f>Berechnung!$B$28*(Berechnung!$B$29+Berechnung!$B$30)*Tab!Q4</f>
        <v>0</v>
      </c>
      <c r="R8" s="2">
        <f>Berechnung!$B$28*(Berechnung!$B$29+Berechnung!$B$30)*Tab!R4</f>
        <v>0</v>
      </c>
      <c r="S8" s="2">
        <f>Berechnung!$B$28*(Berechnung!$B$29+Berechnung!$B$30)*Tab!S4</f>
        <v>0</v>
      </c>
      <c r="T8" s="2">
        <f>Berechnung!$B$28*(Berechnung!$B$29+Berechnung!$B$30)*Tab!T4</f>
        <v>0</v>
      </c>
      <c r="U8" s="2">
        <f>Berechnung!$B$28*(Berechnung!$B$29+Berechnung!$B$30)*Tab!U4</f>
        <v>0</v>
      </c>
      <c r="V8" s="2">
        <f>Berechnung!$B$28*(Berechnung!$B$29+Berechnung!$B$30)*Tab!V4</f>
        <v>0</v>
      </c>
      <c r="W8" s="2">
        <f>SUM(B8:V8)</f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Berechnung</vt:lpstr>
      <vt:lpstr>Tab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Reiner, Martin</dc:creator>
  <cp:lastModifiedBy>Schulze, Christiane</cp:lastModifiedBy>
  <dcterms:created xsi:type="dcterms:W3CDTF">2015-06-05T18:19:34Z</dcterms:created>
  <dcterms:modified xsi:type="dcterms:W3CDTF">2025-11-06T08:46:06Z</dcterms:modified>
</cp:coreProperties>
</file>