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228" windowWidth="18912" windowHeight="11580"/>
  </bookViews>
  <sheets>
    <sheet name="Bewertungsmatrix_Musterstadt" sheetId="1" r:id="rId1"/>
    <sheet name="Werte" sheetId="3" state="hidden" r:id="rId2"/>
  </sheets>
  <definedNames>
    <definedName name="BK">Bewertungsmatrix_Musterstadt!#REF!</definedName>
    <definedName name="_xlnm.Print_Area" localSheetId="0">Bewertungsmatrix_Musterstadt!$B$2:$H$53</definedName>
    <definedName name="S_1">Bewertungsmatrix_Musterstadt!#REF!</definedName>
  </definedNames>
  <calcPr calcId="145621"/>
</workbook>
</file>

<file path=xl/calcChain.xml><?xml version="1.0" encoding="utf-8"?>
<calcChain xmlns="http://schemas.openxmlformats.org/spreadsheetml/2006/main">
  <c r="U54" i="1" l="1"/>
  <c r="U55" i="1"/>
  <c r="U50" i="1" l="1"/>
  <c r="U49" i="1"/>
  <c r="S49" i="1"/>
  <c r="Q49" i="1"/>
  <c r="O50" i="1"/>
  <c r="M49" i="1"/>
  <c r="U48" i="1"/>
  <c r="U47" i="1"/>
  <c r="U46" i="1"/>
  <c r="S48" i="1"/>
  <c r="S46" i="1"/>
  <c r="Q48" i="1"/>
  <c r="Q46" i="1"/>
  <c r="O48" i="1"/>
  <c r="M48" i="1"/>
  <c r="M46" i="1"/>
  <c r="U45" i="1"/>
  <c r="U44" i="1"/>
  <c r="U43" i="1"/>
  <c r="S45" i="1"/>
  <c r="S43" i="1"/>
  <c r="Q45" i="1"/>
  <c r="Q43" i="1"/>
  <c r="O45" i="1"/>
  <c r="O43" i="1"/>
  <c r="M45" i="1"/>
  <c r="M43" i="1"/>
  <c r="U42" i="1"/>
  <c r="U41" i="1"/>
  <c r="U40" i="1"/>
  <c r="S42" i="1"/>
  <c r="S40" i="1"/>
  <c r="Q41" i="1"/>
  <c r="Q40" i="1"/>
  <c r="O42" i="1"/>
  <c r="O41" i="1"/>
  <c r="M42" i="1"/>
  <c r="M40" i="1"/>
  <c r="U39" i="1"/>
  <c r="U38" i="1"/>
  <c r="U37" i="1"/>
  <c r="S39" i="1"/>
  <c r="S37" i="1"/>
  <c r="Q39" i="1"/>
  <c r="Q37" i="1"/>
  <c r="O39" i="1"/>
  <c r="O37" i="1"/>
  <c r="M39" i="1"/>
  <c r="M37" i="1"/>
  <c r="U36" i="1"/>
  <c r="U35" i="1"/>
  <c r="U34" i="1"/>
  <c r="S35" i="1"/>
  <c r="S34" i="1"/>
  <c r="Q36" i="1"/>
  <c r="Q34" i="1"/>
  <c r="O36" i="1"/>
  <c r="O34" i="1"/>
  <c r="M36" i="1"/>
  <c r="M35" i="1"/>
  <c r="U33" i="1"/>
  <c r="U32" i="1"/>
  <c r="U31" i="1"/>
  <c r="S32" i="1"/>
  <c r="S31" i="1"/>
  <c r="Q33" i="1"/>
  <c r="Q31" i="1"/>
  <c r="O33" i="1"/>
  <c r="O31" i="1"/>
  <c r="M33" i="1"/>
  <c r="M31" i="1"/>
  <c r="U30" i="1"/>
  <c r="U29" i="1"/>
  <c r="U28" i="1"/>
  <c r="S30" i="1"/>
  <c r="S29" i="1"/>
  <c r="Q30" i="1"/>
  <c r="Q28" i="1"/>
  <c r="O30" i="1"/>
  <c r="O28" i="1"/>
  <c r="M30" i="1"/>
  <c r="M28" i="1"/>
  <c r="U27" i="1"/>
  <c r="U26" i="1"/>
  <c r="U25" i="1"/>
  <c r="S26" i="1"/>
  <c r="S25" i="1"/>
  <c r="Q26" i="1"/>
  <c r="Q25" i="1"/>
  <c r="O27" i="1"/>
  <c r="O26" i="1"/>
  <c r="M27" i="1"/>
  <c r="M25" i="1"/>
  <c r="K53" i="1"/>
  <c r="K51" i="1"/>
  <c r="K50" i="1"/>
  <c r="K46" i="1"/>
  <c r="K43" i="1"/>
  <c r="K40" i="1"/>
  <c r="K38" i="1"/>
  <c r="K36" i="1"/>
  <c r="K35" i="1"/>
  <c r="K33" i="1"/>
  <c r="K32" i="1"/>
  <c r="A5" i="3"/>
  <c r="A4" i="3"/>
  <c r="H50" i="1" l="1"/>
  <c r="H48" i="1"/>
  <c r="H46" i="1"/>
  <c r="O46" i="1" s="1"/>
  <c r="H44" i="1"/>
  <c r="H42" i="1"/>
  <c r="Q42" i="1" s="1"/>
  <c r="H40" i="1"/>
  <c r="O40" i="1" s="1"/>
  <c r="H38" i="1"/>
  <c r="H49" i="1"/>
  <c r="O49" i="1" s="1"/>
  <c r="H47" i="1"/>
  <c r="H45" i="1"/>
  <c r="H43" i="1"/>
  <c r="H41" i="1"/>
  <c r="H39" i="1"/>
  <c r="H37" i="1"/>
  <c r="K37" i="1" s="1"/>
  <c r="K39" i="1"/>
  <c r="K45" i="1"/>
  <c r="K42" i="1"/>
  <c r="K48" i="1"/>
  <c r="U53" i="1"/>
  <c r="U52" i="1"/>
  <c r="U51" i="1"/>
  <c r="S53" i="1"/>
  <c r="S51" i="1"/>
  <c r="Q53" i="1"/>
  <c r="Q52" i="1"/>
  <c r="Q51" i="1"/>
  <c r="O53" i="1"/>
  <c r="O52" i="1"/>
  <c r="O51" i="1"/>
  <c r="M52" i="1"/>
  <c r="M51" i="1"/>
  <c r="U24" i="1"/>
  <c r="U23" i="1"/>
  <c r="U22" i="1"/>
  <c r="U21" i="1"/>
  <c r="S23" i="1"/>
  <c r="S22" i="1"/>
  <c r="S21" i="1"/>
  <c r="Q24" i="1"/>
  <c r="Q23" i="1"/>
  <c r="O24" i="1"/>
  <c r="O22" i="1"/>
  <c r="O21" i="1"/>
  <c r="M24" i="1"/>
  <c r="M23" i="1"/>
  <c r="M21" i="1"/>
  <c r="U20" i="1"/>
  <c r="T56" i="1" s="1"/>
  <c r="U19" i="1"/>
  <c r="U18" i="1"/>
  <c r="S20" i="1"/>
  <c r="R56" i="1" s="1"/>
  <c r="S18" i="1"/>
  <c r="Q19" i="1"/>
  <c r="O19" i="1"/>
  <c r="M20" i="1"/>
  <c r="L56" i="1" s="1"/>
  <c r="M19" i="1"/>
  <c r="K49" i="1" l="1"/>
  <c r="S47" i="1"/>
  <c r="Q47" i="1"/>
  <c r="M47" i="1"/>
  <c r="O47" i="1"/>
  <c r="K47" i="1"/>
  <c r="S38" i="1"/>
  <c r="O38" i="1"/>
  <c r="Q38" i="1"/>
  <c r="M38" i="1"/>
  <c r="S50" i="1"/>
  <c r="Q50" i="1"/>
  <c r="M50" i="1"/>
  <c r="S41" i="1"/>
  <c r="M41" i="1"/>
  <c r="K41" i="1"/>
  <c r="S44" i="1"/>
  <c r="K44" i="1"/>
  <c r="Q44" i="1"/>
  <c r="M44" i="1"/>
  <c r="O44" i="1"/>
  <c r="K28" i="1"/>
  <c r="K26" i="1"/>
  <c r="U17" i="1" l="1"/>
  <c r="H36" i="1" l="1"/>
  <c r="S36" i="1" s="1"/>
  <c r="H28" i="1"/>
  <c r="S28" i="1" s="1"/>
  <c r="H34" i="1"/>
  <c r="H26" i="1"/>
  <c r="M26" i="1" s="1"/>
  <c r="H30" i="1"/>
  <c r="K30" i="1" s="1"/>
  <c r="H32" i="1"/>
  <c r="H25" i="1"/>
  <c r="H27" i="1"/>
  <c r="H29" i="1"/>
  <c r="H31" i="1"/>
  <c r="K31" i="1" s="1"/>
  <c r="H33" i="1"/>
  <c r="S33" i="1" s="1"/>
  <c r="H35" i="1"/>
  <c r="T12" i="1"/>
  <c r="R12" i="1"/>
  <c r="P12" i="1"/>
  <c r="N12" i="1"/>
  <c r="L12" i="1"/>
  <c r="J12" i="1"/>
  <c r="A2" i="3"/>
  <c r="Q29" i="1" l="1"/>
  <c r="M29" i="1"/>
  <c r="O29" i="1"/>
  <c r="K29" i="1"/>
  <c r="O25" i="1"/>
  <c r="K25" i="1"/>
  <c r="K34" i="1"/>
  <c r="M34" i="1"/>
  <c r="Q35" i="1"/>
  <c r="O35" i="1"/>
  <c r="S27" i="1"/>
  <c r="Q27" i="1"/>
  <c r="Q32" i="1"/>
  <c r="M32" i="1"/>
  <c r="O32" i="1"/>
  <c r="K27" i="1"/>
  <c r="K18" i="1"/>
  <c r="K20" i="1"/>
  <c r="J56" i="1" s="1"/>
  <c r="C54" i="1" l="1"/>
  <c r="U16" i="1"/>
  <c r="S16" i="1"/>
  <c r="Q16" i="1"/>
  <c r="O16" i="1"/>
  <c r="M16" i="1"/>
  <c r="K16" i="1"/>
  <c r="K23" i="1"/>
  <c r="H53" i="1"/>
  <c r="M53" i="1" s="1"/>
  <c r="H52" i="1"/>
  <c r="H51" i="1"/>
  <c r="H24" i="1"/>
  <c r="S24" i="1" s="1"/>
  <c r="K52" i="1" l="1"/>
  <c r="S52" i="1"/>
  <c r="H17" i="1"/>
  <c r="S17" i="1" s="1"/>
  <c r="H18" i="1"/>
  <c r="H20" i="1"/>
  <c r="H19" i="1"/>
  <c r="K24" i="1"/>
  <c r="H21" i="1"/>
  <c r="Q21" i="1" s="1"/>
  <c r="H23" i="1"/>
  <c r="O23" i="1" s="1"/>
  <c r="H22" i="1"/>
  <c r="O20" i="1" l="1"/>
  <c r="Q20" i="1"/>
  <c r="Q22" i="1"/>
  <c r="M22" i="1"/>
  <c r="Q18" i="1"/>
  <c r="M18" i="1"/>
  <c r="O18" i="1"/>
  <c r="S19" i="1"/>
  <c r="S54" i="1" s="1"/>
  <c r="S55" i="1" s="1"/>
  <c r="K19" i="1"/>
  <c r="Q17" i="1"/>
  <c r="M17" i="1"/>
  <c r="O17" i="1"/>
  <c r="K17" i="1"/>
  <c r="K22" i="1"/>
  <c r="K21" i="1"/>
  <c r="K54" i="1" l="1"/>
  <c r="N56" i="1"/>
  <c r="O54" i="1"/>
  <c r="M54" i="1"/>
  <c r="Q54" i="1"/>
  <c r="P56" i="1"/>
  <c r="Q55" i="1" l="1"/>
  <c r="K55" i="1"/>
  <c r="M55" i="1"/>
  <c r="O55" i="1"/>
</calcChain>
</file>

<file path=xl/sharedStrings.xml><?xml version="1.0" encoding="utf-8"?>
<sst xmlns="http://schemas.openxmlformats.org/spreadsheetml/2006/main" count="173" uniqueCount="70">
  <si>
    <t>Bewertungsmatrix Straßenbeleuchtung</t>
  </si>
  <si>
    <t>Ästhetik</t>
  </si>
  <si>
    <t>Preis</t>
  </si>
  <si>
    <t>Gewichtung [%]</t>
  </si>
  <si>
    <t>Faktor</t>
  </si>
  <si>
    <t>Bieter 1</t>
  </si>
  <si>
    <t>Punkte</t>
  </si>
  <si>
    <t>€</t>
  </si>
  <si>
    <t>Bieter 5</t>
  </si>
  <si>
    <t>Bieter 4</t>
  </si>
  <si>
    <t>Bieter 3</t>
  </si>
  <si>
    <t>Bieter 2</t>
  </si>
  <si>
    <t>Bieter 6</t>
  </si>
  <si>
    <t>Firma A</t>
  </si>
  <si>
    <t>Firma B</t>
  </si>
  <si>
    <t>Firma C</t>
  </si>
  <si>
    <t>Firma D</t>
  </si>
  <si>
    <t>Firma E</t>
  </si>
  <si>
    <t>Firma F</t>
  </si>
  <si>
    <t>Rang</t>
  </si>
  <si>
    <t>&lt; Leistungsgrenzwert</t>
  </si>
  <si>
    <t>&lt; Leistungszielwert</t>
  </si>
  <si>
    <t>Energieeffizienz</t>
  </si>
  <si>
    <t>&gt; Leistungsgrenzwert</t>
  </si>
  <si>
    <t>Betriebsstunden pro Jahr &gt;= 4.200 h</t>
  </si>
  <si>
    <t>KO Kriterien</t>
  </si>
  <si>
    <t>ok</t>
  </si>
  <si>
    <t>gewichtete Punkte</t>
  </si>
  <si>
    <t>Lichtausbeute [lm/W]</t>
  </si>
  <si>
    <t>zulässige Umgebungstemperatur in Betrieb &gt;= 30 ° C</t>
  </si>
  <si>
    <t>Qualität und Garantie</t>
  </si>
  <si>
    <t>Summe</t>
  </si>
  <si>
    <t>Garantiezeitraum für gesamte Leuchte</t>
  </si>
  <si>
    <t>&gt;= 10 Jahre</t>
  </si>
  <si>
    <t>&gt;= 5 Jahre</t>
  </si>
  <si>
    <t>&gt;= 3 Jahre</t>
  </si>
  <si>
    <t>Beginn der Frist</t>
  </si>
  <si>
    <t>ab Installation</t>
  </si>
  <si>
    <t>ab Rechnungsdatum</t>
  </si>
  <si>
    <t>ab Kauf-/ Auftragsdatum</t>
  </si>
  <si>
    <t>max. akzeptabler Lichtstromrückgang</t>
  </si>
  <si>
    <t>&lt;= 0,6 % pro 1000 h</t>
  </si>
  <si>
    <t>&lt;= 0,4 % pro 1000 h</t>
  </si>
  <si>
    <t>max. akzeptable Ausfallrate</t>
  </si>
  <si>
    <t>&lt;= 0,1 % pro 1000 h</t>
  </si>
  <si>
    <t>&lt;= 0,2 % pro 1000 h</t>
  </si>
  <si>
    <t>&gt; 0,6 % pro 1000 h</t>
  </si>
  <si>
    <t>&gt; 0,2 % pro 1000 h</t>
  </si>
  <si>
    <t>[ nicht belegt ]</t>
  </si>
  <si>
    <t>Bedingungen müssen erfüllt sein</t>
  </si>
  <si>
    <t>Instandhaltung</t>
  </si>
  <si>
    <t>vorhanden</t>
  </si>
  <si>
    <t xml:space="preserve"> Unterlagen/ Dokumentation</t>
  </si>
  <si>
    <t>entspricht Anforderungen</t>
  </si>
  <si>
    <t>entspricht nicht Anforderungen</t>
  </si>
  <si>
    <t>Öffnen und Schliessen der Leuchte</t>
  </si>
  <si>
    <t>besonders einfach und schnell</t>
  </si>
  <si>
    <t>Standardsteckeranschluss an Anschlussleitung</t>
  </si>
  <si>
    <t>Wechselbarkeit und Sicherung des Abdeckglases</t>
  </si>
  <si>
    <t>Wechselbarkeit der Bauteile/ Dichtung</t>
  </si>
  <si>
    <t>nicht vorhanden</t>
  </si>
  <si>
    <t>über den Anforderungen</t>
  </si>
  <si>
    <t>x</t>
  </si>
  <si>
    <t>wird durch mehrköpfige Jury unabhängig ermittelt</t>
  </si>
  <si>
    <t>Energie und Licht</t>
  </si>
  <si>
    <t>lichttechnische Werte</t>
  </si>
  <si>
    <t>werden nicht erfüllt</t>
  </si>
  <si>
    <t>entsprechen Anforderungen</t>
  </si>
  <si>
    <t>mit Einschränkungen</t>
  </si>
  <si>
    <t>besser als Anforderungen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</si>
</sst>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ck">
        <color theme="5" tint="-0.2499465926084170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double">
        <color auto="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 style="double">
        <color auto="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 style="double">
        <color auto="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double">
        <color auto="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auto="1"/>
      </left>
      <right/>
      <top style="thick">
        <color auto="1"/>
      </top>
      <bottom style="thick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4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ck">
        <color theme="4" tint="-0.24994659260841701"/>
      </bottom>
      <diagonal/>
    </border>
    <border>
      <left style="double">
        <color auto="1"/>
      </left>
      <right style="thin">
        <color theme="6" tint="-0.24994659260841701"/>
      </right>
      <top style="thin">
        <color theme="6" tint="-0.24994659260841701"/>
      </top>
      <bottom style="thick">
        <color theme="4" tint="-0.24994659260841701"/>
      </bottom>
      <diagonal/>
    </border>
    <border>
      <left style="thin">
        <color theme="6" tint="-0.24994659260841701"/>
      </left>
      <right style="double">
        <color auto="1"/>
      </right>
      <top style="thin">
        <color theme="6" tint="-0.24994659260841701"/>
      </top>
      <bottom style="thick">
        <color theme="4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4" tint="-0.24994659260841701"/>
      </bottom>
      <diagonal/>
    </border>
    <border>
      <left/>
      <right/>
      <top style="thick">
        <color auto="1"/>
      </top>
      <bottom style="thick">
        <color theme="6" tint="-0.2499465926084170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double">
        <color auto="1"/>
      </left>
      <right/>
      <top style="thick">
        <color rgb="FFFF0000"/>
      </top>
      <bottom/>
      <diagonal/>
    </border>
    <border>
      <left/>
      <right style="double">
        <color auto="1"/>
      </right>
      <top style="thick">
        <color rgb="FFFF0000"/>
      </top>
      <bottom/>
      <diagonal/>
    </border>
    <border>
      <left style="double">
        <color auto="1"/>
      </left>
      <right/>
      <top/>
      <bottom style="thick">
        <color rgb="FFFF0000"/>
      </bottom>
      <diagonal/>
    </border>
    <border>
      <left/>
      <right style="double">
        <color auto="1"/>
      </right>
      <top/>
      <bottom style="thick">
        <color rgb="FFFF0000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double">
        <color auto="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auto="1"/>
      </right>
      <top style="thick">
        <color theme="8" tint="-0.24994659260841701"/>
      </top>
      <bottom style="thin">
        <color theme="8" tint="-0.24994659260841701"/>
      </bottom>
      <diagonal/>
    </border>
    <border>
      <left style="double">
        <color auto="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auto="1"/>
      </right>
      <top style="thin">
        <color theme="8" tint="-0.24994659260841701"/>
      </top>
      <bottom style="thin">
        <color theme="8" tint="-0.24994659260841701"/>
      </bottom>
      <diagonal/>
    </border>
    <border>
      <left style="double">
        <color auto="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double">
        <color auto="1"/>
      </right>
      <top style="thin">
        <color theme="8" tint="-0.24994659260841701"/>
      </top>
      <bottom style="thick">
        <color theme="8" tint="-0.24994659260841701"/>
      </bottom>
      <diagonal/>
    </border>
    <border>
      <left style="double">
        <color auto="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double">
        <color auto="1"/>
      </right>
      <top style="thin">
        <color theme="8" tint="-0.24994659260841701"/>
      </top>
      <bottom/>
      <diagonal/>
    </border>
    <border>
      <left style="thick">
        <color auto="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theme="6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theme="6" tint="-0.24994659260841701"/>
      </bottom>
      <diagonal/>
    </border>
    <border>
      <left/>
      <right style="thick">
        <color theme="6" tint="-0.24994659260841701"/>
      </right>
      <top style="thick">
        <color auto="1"/>
      </top>
      <bottom style="thick">
        <color theme="6" tint="-0.24994659260841701"/>
      </bottom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 style="thin">
        <color theme="7" tint="-0.24994659260841701"/>
      </left>
      <right style="double">
        <color auto="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double">
        <color auto="1"/>
      </right>
      <top style="thin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 style="thin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 style="thin">
        <color theme="7" tint="-0.24994659260841701"/>
      </left>
      <right/>
      <top style="thick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double">
        <color auto="1"/>
      </right>
      <top style="thin">
        <color theme="7" tint="-0.24994659260841701"/>
      </top>
      <bottom style="thick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ck">
        <color theme="7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7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7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ck">
        <color theme="5" tint="-0.24994659260841701"/>
      </left>
      <right style="thin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n">
        <color theme="6" tint="-0.24994659260841701"/>
      </left>
      <right/>
      <top style="thick">
        <color theme="6" tint="-0.24994659260841701"/>
      </top>
      <bottom style="thin">
        <color theme="6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8" tint="-0.24994659260841701"/>
      </left>
      <right/>
      <top style="thick">
        <color theme="7" tint="-0.24994659260841701"/>
      </top>
      <bottom style="thin">
        <color theme="8" tint="-0.24994659260841701"/>
      </bottom>
      <diagonal/>
    </border>
    <border>
      <left style="thin">
        <color theme="5" tint="-0.24994659260841701"/>
      </left>
      <right/>
      <top style="thick">
        <color theme="5" tint="-0.24994659260841701"/>
      </top>
      <bottom style="thin">
        <color theme="5" tint="-0.24994659260841701"/>
      </bottom>
      <diagonal/>
    </border>
    <border>
      <left style="double">
        <color auto="1"/>
      </left>
      <right style="thin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 style="double">
        <color auto="1"/>
      </right>
      <top style="thick">
        <color theme="6" tint="-0.24994659260841701"/>
      </top>
      <bottom style="thick">
        <color theme="6" tint="-0.24994659260841701"/>
      </bottom>
      <diagonal/>
    </border>
    <border>
      <left style="double">
        <color auto="1"/>
      </left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 style="double">
        <color auto="1"/>
      </right>
      <top style="thin">
        <color theme="6" tint="-0.24994659260841701"/>
      </top>
      <bottom style="thick">
        <color theme="6" tint="-0.24994659260841701"/>
      </bottom>
      <diagonal/>
    </border>
    <border>
      <left style="double">
        <color auto="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double">
        <color auto="1"/>
      </right>
      <top style="thick">
        <color theme="6" tint="-0.24994659260841701"/>
      </top>
      <bottom style="thin">
        <color theme="6" tint="-0.24994659260841701"/>
      </bottom>
      <diagonal/>
    </border>
    <border>
      <left style="double">
        <color auto="1"/>
      </left>
      <right style="thin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double">
        <color auto="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double">
        <color auto="1"/>
      </left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 style="double">
        <color auto="1"/>
      </left>
      <right style="thin">
        <color theme="8" tint="-0.24994659260841701"/>
      </right>
      <top style="thick">
        <color theme="7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auto="1"/>
      </right>
      <top style="thick">
        <color theme="7" tint="-0.24994659260841701"/>
      </top>
      <bottom style="thin">
        <color theme="8" tint="-0.24994659260841701"/>
      </bottom>
      <diagonal/>
    </border>
    <border>
      <left style="double">
        <color auto="1"/>
      </left>
      <right style="thin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double">
        <color auto="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double">
        <color auto="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double">
        <color auto="1"/>
      </right>
      <top style="thin">
        <color theme="5" tint="-0.24994659260841701"/>
      </top>
      <bottom style="thick">
        <color theme="5" tint="-0.24994659260841701"/>
      </bottom>
      <diagonal/>
    </border>
    <border>
      <left style="double">
        <color auto="1"/>
      </left>
      <right/>
      <top style="thick">
        <color theme="5" tint="-0.24994659260841701"/>
      </top>
      <bottom/>
      <diagonal/>
    </border>
    <border>
      <left/>
      <right style="double">
        <color auto="1"/>
      </right>
      <top style="thick">
        <color theme="5" tint="-0.2499465926084170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 style="thin">
        <color theme="5" tint="-0.24994659260841701"/>
      </right>
      <top/>
      <bottom/>
      <diagonal/>
    </border>
    <border>
      <left style="thick">
        <color theme="5" tint="-0.24994659260841701"/>
      </left>
      <right style="thin">
        <color theme="5" tint="-0.24994659260841701"/>
      </right>
      <top/>
      <bottom style="thick">
        <color theme="5" tint="-0.24994659260841701"/>
      </bottom>
      <diagonal/>
    </border>
    <border>
      <left/>
      <right/>
      <top style="double">
        <color auto="1"/>
      </top>
      <bottom/>
      <diagonal/>
    </border>
    <border>
      <left/>
      <right style="thin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/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ck">
        <color theme="4" tint="-0.24994659260841701"/>
      </bottom>
      <diagonal/>
    </border>
    <border>
      <left/>
      <right style="thin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/>
      <right style="thin">
        <color theme="8" tint="-0.24994659260841701"/>
      </right>
      <top style="thick">
        <color theme="7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/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/>
    <xf numFmtId="0" fontId="3" fillId="0" borderId="1" xfId="0" applyFont="1" applyBorder="1"/>
    <xf numFmtId="4" fontId="0" fillId="0" borderId="3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2" fontId="0" fillId="0" borderId="13" xfId="0" applyNumberFormat="1" applyBorder="1"/>
    <xf numFmtId="4" fontId="0" fillId="0" borderId="18" xfId="0" applyNumberFormat="1" applyBorder="1"/>
    <xf numFmtId="2" fontId="0" fillId="0" borderId="19" xfId="0" applyNumberFormat="1" applyBorder="1"/>
    <xf numFmtId="4" fontId="0" fillId="0" borderId="20" xfId="0" applyNumberFormat="1" applyBorder="1"/>
    <xf numFmtId="2" fontId="0" fillId="0" borderId="21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" fontId="0" fillId="0" borderId="27" xfId="0" applyNumberFormat="1" applyBorder="1"/>
    <xf numFmtId="4" fontId="0" fillId="0" borderId="28" xfId="0" applyNumberFormat="1" applyBorder="1"/>
    <xf numFmtId="0" fontId="0" fillId="0" borderId="29" xfId="0" applyBorder="1" applyAlignment="1" applyProtection="1">
      <alignment horizontal="center" vertical="center"/>
      <protection locked="0"/>
    </xf>
    <xf numFmtId="2" fontId="0" fillId="0" borderId="30" xfId="0" applyNumberFormat="1" applyBorder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Border="1"/>
    <xf numFmtId="0" fontId="0" fillId="0" borderId="37" xfId="0" applyBorder="1"/>
    <xf numFmtId="0" fontId="0" fillId="0" borderId="40" xfId="0" applyBorder="1"/>
    <xf numFmtId="0" fontId="0" fillId="0" borderId="51" xfId="0" applyBorder="1" applyAlignment="1" applyProtection="1">
      <alignment horizontal="center" vertical="center"/>
      <protection locked="0"/>
    </xf>
    <xf numFmtId="4" fontId="0" fillId="0" borderId="0" xfId="0" applyNumberFormat="1"/>
    <xf numFmtId="4" fontId="0" fillId="0" borderId="53" xfId="0" applyNumberFormat="1" applyBorder="1"/>
    <xf numFmtId="4" fontId="0" fillId="0" borderId="54" xfId="0" applyNumberFormat="1" applyBorder="1"/>
    <xf numFmtId="4" fontId="0" fillId="0" borderId="55" xfId="0" applyNumberFormat="1" applyBorder="1"/>
    <xf numFmtId="0" fontId="0" fillId="0" borderId="61" xfId="0" applyBorder="1" applyAlignment="1" applyProtection="1">
      <alignment horizontal="center" vertical="center"/>
      <protection locked="0"/>
    </xf>
    <xf numFmtId="2" fontId="0" fillId="0" borderId="62" xfId="0" applyNumberFormat="1" applyBorder="1"/>
    <xf numFmtId="0" fontId="0" fillId="0" borderId="63" xfId="0" applyBorder="1" applyAlignment="1" applyProtection="1">
      <alignment horizontal="center" vertical="center"/>
      <protection locked="0"/>
    </xf>
    <xf numFmtId="2" fontId="0" fillId="0" borderId="64" xfId="0" applyNumberFormat="1" applyBorder="1"/>
    <xf numFmtId="0" fontId="0" fillId="0" borderId="65" xfId="0" applyBorder="1" applyAlignment="1" applyProtection="1">
      <alignment horizontal="center" vertical="center"/>
      <protection locked="0"/>
    </xf>
    <xf numFmtId="2" fontId="0" fillId="0" borderId="66" xfId="0" applyNumberFormat="1" applyBorder="1"/>
    <xf numFmtId="0" fontId="0" fillId="0" borderId="67" xfId="0" applyBorder="1" applyAlignment="1" applyProtection="1">
      <alignment horizontal="center" vertical="center"/>
      <protection locked="0"/>
    </xf>
    <xf numFmtId="2" fontId="0" fillId="0" borderId="68" xfId="0" applyNumberFormat="1" applyBorder="1"/>
    <xf numFmtId="0" fontId="7" fillId="0" borderId="0" xfId="0" applyFont="1"/>
    <xf numFmtId="0" fontId="0" fillId="3" borderId="47" xfId="0" applyFill="1" applyBorder="1"/>
    <xf numFmtId="0" fontId="0" fillId="3" borderId="37" xfId="0" applyFill="1" applyBorder="1"/>
    <xf numFmtId="0" fontId="0" fillId="3" borderId="33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1" xfId="0" applyFill="1" applyBorder="1"/>
    <xf numFmtId="0" fontId="2" fillId="3" borderId="33" xfId="0" applyFont="1" applyFill="1" applyBorder="1"/>
    <xf numFmtId="0" fontId="0" fillId="3" borderId="34" xfId="0" applyFill="1" applyBorder="1"/>
    <xf numFmtId="0" fontId="0" fillId="3" borderId="35" xfId="0" applyFill="1" applyBorder="1"/>
    <xf numFmtId="0" fontId="0" fillId="3" borderId="45" xfId="0" applyFill="1" applyBorder="1"/>
    <xf numFmtId="0" fontId="0" fillId="3" borderId="46" xfId="0" applyFill="1" applyBorder="1" applyAlignment="1">
      <alignment horizontal="right"/>
    </xf>
    <xf numFmtId="0" fontId="5" fillId="0" borderId="74" xfId="0" applyFont="1" applyBorder="1" applyAlignment="1">
      <alignment horizontal="center"/>
    </xf>
    <xf numFmtId="0" fontId="0" fillId="0" borderId="75" xfId="0" applyBorder="1"/>
    <xf numFmtId="4" fontId="0" fillId="0" borderId="80" xfId="0" applyNumberFormat="1" applyBorder="1"/>
    <xf numFmtId="2" fontId="0" fillId="0" borderId="81" xfId="0" applyNumberFormat="1" applyBorder="1"/>
    <xf numFmtId="4" fontId="0" fillId="0" borderId="83" xfId="0" applyNumberFormat="1" applyBorder="1"/>
    <xf numFmtId="2" fontId="0" fillId="0" borderId="78" xfId="0" applyNumberFormat="1" applyBorder="1"/>
    <xf numFmtId="4" fontId="0" fillId="0" borderId="86" xfId="0" applyNumberFormat="1" applyBorder="1"/>
    <xf numFmtId="2" fontId="0" fillId="0" borderId="89" xfId="0" applyNumberFormat="1" applyBorder="1"/>
    <xf numFmtId="4" fontId="0" fillId="0" borderId="92" xfId="0" applyNumberFormat="1" applyBorder="1"/>
    <xf numFmtId="4" fontId="0" fillId="0" borderId="56" xfId="0" applyNumberFormat="1" applyBorder="1"/>
    <xf numFmtId="4" fontId="0" fillId="0" borderId="98" xfId="0" applyNumberFormat="1" applyBorder="1"/>
    <xf numFmtId="4" fontId="0" fillId="0" borderId="16" xfId="0" applyNumberFormat="1" applyBorder="1"/>
    <xf numFmtId="4" fontId="0" fillId="0" borderId="101" xfId="0" applyNumberFormat="1" applyBorder="1"/>
    <xf numFmtId="4" fontId="0" fillId="0" borderId="102" xfId="0" applyNumberFormat="1" applyBorder="1"/>
    <xf numFmtId="0" fontId="3" fillId="0" borderId="103" xfId="0" applyFont="1" applyBorder="1"/>
    <xf numFmtId="4" fontId="0" fillId="0" borderId="104" xfId="0" applyNumberFormat="1" applyBorder="1"/>
    <xf numFmtId="4" fontId="0" fillId="0" borderId="99" xfId="0" applyNumberFormat="1" applyBorder="1"/>
    <xf numFmtId="4" fontId="0" fillId="0" borderId="87" xfId="0" applyNumberFormat="1" applyBorder="1"/>
    <xf numFmtId="4" fontId="0" fillId="0" borderId="88" xfId="0" applyNumberFormat="1" applyBorder="1"/>
    <xf numFmtId="4" fontId="0" fillId="0" borderId="90" xfId="0" applyNumberFormat="1" applyBorder="1"/>
    <xf numFmtId="4" fontId="0" fillId="0" borderId="105" xfId="0" applyNumberFormat="1" applyBorder="1"/>
    <xf numFmtId="4" fontId="0" fillId="0" borderId="58" xfId="0" applyNumberFormat="1" applyBorder="1"/>
    <xf numFmtId="4" fontId="0" fillId="0" borderId="59" xfId="0" applyNumberFormat="1" applyBorder="1"/>
    <xf numFmtId="4" fontId="0" fillId="0" borderId="57" xfId="0" applyNumberFormat="1" applyBorder="1"/>
    <xf numFmtId="4" fontId="0" fillId="0" borderId="60" xfId="0" applyNumberFormat="1" applyBorder="1"/>
    <xf numFmtId="4" fontId="0" fillId="0" borderId="106" xfId="0" applyNumberFormat="1" applyBorder="1"/>
    <xf numFmtId="2" fontId="0" fillId="0" borderId="108" xfId="0" applyNumberFormat="1" applyBorder="1"/>
    <xf numFmtId="0" fontId="0" fillId="0" borderId="109" xfId="0" applyBorder="1" applyAlignment="1" applyProtection="1">
      <alignment horizontal="center" vertical="center"/>
      <protection locked="0"/>
    </xf>
    <xf numFmtId="2" fontId="0" fillId="0" borderId="110" xfId="0" applyNumberFormat="1" applyBorder="1"/>
    <xf numFmtId="0" fontId="0" fillId="0" borderId="111" xfId="0" applyBorder="1" applyAlignment="1" applyProtection="1">
      <alignment horizontal="center" vertical="center"/>
      <protection locked="0"/>
    </xf>
    <xf numFmtId="2" fontId="0" fillId="0" borderId="112" xfId="0" applyNumberFormat="1" applyBorder="1"/>
    <xf numFmtId="0" fontId="0" fillId="0" borderId="113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5" xfId="0" applyBorder="1" applyAlignment="1" applyProtection="1">
      <alignment horizontal="center" vertical="center"/>
      <protection locked="0"/>
    </xf>
    <xf numFmtId="0" fontId="0" fillId="0" borderId="116" xfId="0" applyBorder="1" applyAlignment="1" applyProtection="1">
      <alignment horizontal="center" vertical="center"/>
      <protection locked="0"/>
    </xf>
    <xf numFmtId="2" fontId="0" fillId="0" borderId="117" xfId="0" applyNumberFormat="1" applyBorder="1"/>
    <xf numFmtId="0" fontId="0" fillId="0" borderId="118" xfId="0" applyBorder="1" applyAlignment="1" applyProtection="1">
      <alignment horizontal="center" vertical="center"/>
      <protection locked="0"/>
    </xf>
    <xf numFmtId="2" fontId="0" fillId="0" borderId="119" xfId="0" applyNumberFormat="1" applyBorder="1"/>
    <xf numFmtId="2" fontId="0" fillId="0" borderId="120" xfId="0" applyNumberFormat="1" applyBorder="1"/>
    <xf numFmtId="2" fontId="0" fillId="0" borderId="121" xfId="0" applyNumberFormat="1" applyBorder="1"/>
    <xf numFmtId="0" fontId="3" fillId="4" borderId="75" xfId="0" applyFont="1" applyFill="1" applyBorder="1" applyAlignment="1" applyProtection="1">
      <alignment horizontal="center" vertical="center"/>
      <protection locked="0"/>
    </xf>
    <xf numFmtId="0" fontId="0" fillId="4" borderId="102" xfId="0" applyFill="1" applyBorder="1" applyAlignment="1" applyProtection="1">
      <protection locked="0"/>
    </xf>
    <xf numFmtId="0" fontId="0" fillId="4" borderId="102" xfId="0" applyFill="1" applyBorder="1" applyAlignment="1" applyProtection="1">
      <alignment horizontal="center"/>
      <protection locked="0"/>
    </xf>
    <xf numFmtId="0" fontId="0" fillId="4" borderId="20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01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83" xfId="0" applyFill="1" applyBorder="1" applyProtection="1">
      <protection locked="0"/>
    </xf>
    <xf numFmtId="0" fontId="0" fillId="4" borderId="80" xfId="0" applyFill="1" applyBorder="1" applyProtection="1">
      <protection locked="0"/>
    </xf>
    <xf numFmtId="0" fontId="0" fillId="4" borderId="86" xfId="0" applyFill="1" applyBorder="1" applyAlignment="1" applyProtection="1">
      <alignment horizontal="right"/>
      <protection locked="0"/>
    </xf>
    <xf numFmtId="0" fontId="0" fillId="4" borderId="92" xfId="0" applyFill="1" applyBorder="1" applyProtection="1">
      <protection locked="0"/>
    </xf>
    <xf numFmtId="0" fontId="0" fillId="4" borderId="54" xfId="0" applyFill="1" applyBorder="1" applyProtection="1">
      <protection locked="0"/>
    </xf>
    <xf numFmtId="0" fontId="0" fillId="4" borderId="55" xfId="0" applyFill="1" applyBorder="1" applyAlignment="1" applyProtection="1">
      <alignment horizontal="right"/>
      <protection locked="0"/>
    </xf>
    <xf numFmtId="0" fontId="0" fillId="4" borderId="53" xfId="0" applyFill="1" applyBorder="1" applyProtection="1">
      <protection locked="0"/>
    </xf>
    <xf numFmtId="0" fontId="0" fillId="4" borderId="56" xfId="0" applyFill="1" applyBorder="1" applyProtection="1">
      <protection locked="0"/>
    </xf>
    <xf numFmtId="0" fontId="0" fillId="4" borderId="98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0" borderId="131" xfId="0" applyBorder="1" applyAlignment="1" applyProtection="1">
      <alignment horizontal="center" vertical="center"/>
      <protection locked="0"/>
    </xf>
    <xf numFmtId="0" fontId="0" fillId="0" borderId="132" xfId="0" applyBorder="1" applyAlignment="1" applyProtection="1">
      <alignment horizontal="center" vertical="center"/>
      <protection locked="0"/>
    </xf>
    <xf numFmtId="0" fontId="0" fillId="0" borderId="133" xfId="0" applyBorder="1" applyAlignment="1" applyProtection="1">
      <alignment horizontal="center" vertical="center"/>
      <protection locked="0"/>
    </xf>
    <xf numFmtId="0" fontId="0" fillId="0" borderId="134" xfId="0" applyBorder="1" applyAlignment="1" applyProtection="1">
      <alignment horizontal="center" vertical="center"/>
      <protection locked="0"/>
    </xf>
    <xf numFmtId="0" fontId="0" fillId="0" borderId="135" xfId="0" applyBorder="1" applyAlignment="1" applyProtection="1">
      <alignment horizontal="center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vertical="center"/>
      <protection locked="0"/>
    </xf>
    <xf numFmtId="0" fontId="0" fillId="0" borderId="140" xfId="0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horizontal="center" vertical="center"/>
      <protection locked="0"/>
    </xf>
    <xf numFmtId="0" fontId="0" fillId="0" borderId="142" xfId="0" applyBorder="1" applyAlignment="1" applyProtection="1">
      <alignment horizontal="center" vertical="center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0" fillId="0" borderId="145" xfId="0" applyBorder="1" applyAlignment="1" applyProtection="1">
      <alignment horizontal="center" vertical="center"/>
      <protection locked="0"/>
    </xf>
    <xf numFmtId="0" fontId="0" fillId="0" borderId="146" xfId="0" applyBorder="1" applyAlignment="1" applyProtection="1">
      <alignment horizontal="center" vertical="center"/>
      <protection locked="0"/>
    </xf>
    <xf numFmtId="0" fontId="0" fillId="4" borderId="12" xfId="0" applyFill="1" applyBorder="1" applyProtection="1">
      <protection locked="0"/>
    </xf>
    <xf numFmtId="0" fontId="0" fillId="4" borderId="10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30" xfId="0" applyFill="1" applyBorder="1" applyProtection="1">
      <protection locked="0"/>
    </xf>
    <xf numFmtId="0" fontId="0" fillId="0" borderId="102" xfId="0" applyBorder="1" applyProtection="1"/>
    <xf numFmtId="0" fontId="0" fillId="0" borderId="20" xfId="0" applyBorder="1" applyProtection="1"/>
    <xf numFmtId="0" fontId="0" fillId="0" borderId="18" xfId="0" applyBorder="1" applyProtection="1"/>
    <xf numFmtId="0" fontId="0" fillId="0" borderId="101" xfId="0" applyBorder="1" applyProtection="1"/>
    <xf numFmtId="0" fontId="0" fillId="0" borderId="16" xfId="0" applyBorder="1" applyProtection="1"/>
    <xf numFmtId="0" fontId="0" fillId="0" borderId="27" xfId="0" applyBorder="1" applyProtection="1"/>
    <xf numFmtId="0" fontId="0" fillId="0" borderId="83" xfId="0" applyBorder="1" applyProtection="1"/>
    <xf numFmtId="0" fontId="0" fillId="0" borderId="80" xfId="0" applyBorder="1" applyProtection="1"/>
    <xf numFmtId="0" fontId="0" fillId="0" borderId="86" xfId="0" applyBorder="1" applyProtection="1"/>
    <xf numFmtId="0" fontId="0" fillId="0" borderId="92" xfId="0" applyBorder="1" applyProtection="1"/>
    <xf numFmtId="0" fontId="0" fillId="0" borderId="54" xfId="0" applyBorder="1" applyProtection="1"/>
    <xf numFmtId="0" fontId="0" fillId="0" borderId="55" xfId="0" applyBorder="1" applyProtection="1"/>
    <xf numFmtId="0" fontId="0" fillId="0" borderId="53" xfId="0" applyBorder="1" applyProtection="1"/>
    <xf numFmtId="0" fontId="0" fillId="0" borderId="56" xfId="0" applyBorder="1" applyProtection="1"/>
    <xf numFmtId="0" fontId="0" fillId="0" borderId="98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0" fillId="4" borderId="16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27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48" xfId="0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textRotation="90" wrapText="1"/>
    </xf>
    <xf numFmtId="0" fontId="0" fillId="0" borderId="77" xfId="0" applyBorder="1" applyAlignment="1">
      <alignment horizontal="center" vertical="center" textRotation="90" wrapTex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0" fillId="3" borderId="48" xfId="0" applyFill="1" applyBorder="1" applyAlignment="1">
      <alignment horizontal="center" vertical="center" textRotation="90" wrapText="1"/>
    </xf>
    <xf numFmtId="0" fontId="0" fillId="3" borderId="49" xfId="0" applyFill="1" applyBorder="1" applyAlignment="1">
      <alignment horizontal="center" vertical="center" textRotation="90" wrapText="1"/>
    </xf>
    <xf numFmtId="0" fontId="0" fillId="3" borderId="50" xfId="0" applyFill="1" applyBorder="1" applyAlignment="1">
      <alignment horizontal="center" vertical="center" textRotation="90" wrapText="1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73" xfId="0" applyBorder="1" applyAlignment="1" applyProtection="1">
      <alignment horizontal="left" vertical="center"/>
      <protection locked="0"/>
    </xf>
    <xf numFmtId="0" fontId="0" fillId="3" borderId="48" xfId="0" applyFill="1" applyBorder="1" applyAlignment="1">
      <alignment horizontal="center" vertical="center" textRotation="90"/>
    </xf>
    <xf numFmtId="0" fontId="0" fillId="3" borderId="49" xfId="0" applyFill="1" applyBorder="1" applyAlignment="1">
      <alignment horizontal="center" vertical="center" textRotation="90"/>
    </xf>
    <xf numFmtId="0" fontId="0" fillId="3" borderId="50" xfId="0" applyFill="1" applyBorder="1" applyAlignment="1">
      <alignment horizontal="center" vertical="center" textRotation="9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101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3" borderId="41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4" borderId="98" xfId="0" applyFont="1" applyFill="1" applyBorder="1" applyAlignment="1" applyProtection="1">
      <alignment horizontal="center" vertical="center"/>
      <protection locked="0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83" xfId="0" applyFont="1" applyFill="1" applyBorder="1" applyAlignment="1" applyProtection="1">
      <alignment horizontal="center" vertical="center"/>
      <protection locked="0"/>
    </xf>
    <xf numFmtId="0" fontId="0" fillId="4" borderId="80" xfId="0" applyFont="1" applyFill="1" applyBorder="1" applyAlignment="1" applyProtection="1">
      <alignment horizontal="center" vertical="center"/>
      <protection locked="0"/>
    </xf>
    <xf numFmtId="0" fontId="0" fillId="4" borderId="86" xfId="0" applyFont="1" applyFill="1" applyBorder="1" applyAlignment="1" applyProtection="1">
      <alignment horizontal="center" vertical="center"/>
      <protection locked="0"/>
    </xf>
    <xf numFmtId="0" fontId="0" fillId="4" borderId="92" xfId="0" applyFont="1" applyFill="1" applyBorder="1" applyAlignment="1" applyProtection="1">
      <alignment horizontal="center" vertical="center"/>
      <protection locked="0"/>
    </xf>
    <xf numFmtId="0" fontId="0" fillId="4" borderId="54" xfId="0" applyFont="1" applyFill="1" applyBorder="1" applyAlignment="1" applyProtection="1">
      <alignment horizontal="center" vertical="center"/>
      <protection locked="0"/>
    </xf>
    <xf numFmtId="0" fontId="0" fillId="4" borderId="55" xfId="0" applyFont="1" applyFill="1" applyBorder="1" applyAlignment="1" applyProtection="1">
      <alignment horizontal="center" vertical="center"/>
      <protection locked="0"/>
    </xf>
    <xf numFmtId="0" fontId="0" fillId="4" borderId="53" xfId="0" applyFont="1" applyFill="1" applyBorder="1" applyAlignment="1" applyProtection="1">
      <alignment horizontal="center" vertical="center"/>
      <protection locked="0"/>
    </xf>
    <xf numFmtId="0" fontId="0" fillId="4" borderId="56" xfId="0" applyFont="1" applyFill="1" applyBorder="1" applyAlignment="1" applyProtection="1">
      <alignment horizontal="center" vertical="center"/>
      <protection locked="0"/>
    </xf>
    <xf numFmtId="0" fontId="1" fillId="0" borderId="82" xfId="0" applyFont="1" applyBorder="1" applyAlignment="1" applyProtection="1">
      <alignment horizontal="center" vertical="center" wrapText="1"/>
    </xf>
    <xf numFmtId="0" fontId="1" fillId="0" borderId="84" xfId="0" applyFont="1" applyBorder="1" applyAlignment="1" applyProtection="1">
      <alignment horizontal="center" vertical="center" wrapText="1"/>
    </xf>
    <xf numFmtId="0" fontId="1" fillId="0" borderId="85" xfId="0" applyFont="1" applyBorder="1" applyAlignment="1" applyProtection="1">
      <alignment horizontal="center" vertical="center" wrapText="1"/>
    </xf>
    <xf numFmtId="0" fontId="8" fillId="0" borderId="82" xfId="0" applyFont="1" applyBorder="1" applyAlignment="1">
      <alignment horizontal="center" vertical="center" textRotation="90"/>
    </xf>
    <xf numFmtId="0" fontId="8" fillId="0" borderId="84" xfId="0" applyFont="1" applyBorder="1" applyAlignment="1">
      <alignment horizontal="center" vertical="center" textRotation="90"/>
    </xf>
    <xf numFmtId="0" fontId="8" fillId="0" borderId="85" xfId="0" applyFont="1" applyBorder="1" applyAlignment="1">
      <alignment horizontal="center" vertical="center" textRotation="90"/>
    </xf>
    <xf numFmtId="0" fontId="3" fillId="4" borderId="87" xfId="0" applyFont="1" applyFill="1" applyBorder="1" applyAlignment="1" applyProtection="1">
      <alignment horizontal="center" vertical="center"/>
      <protection locked="0"/>
    </xf>
    <xf numFmtId="0" fontId="3" fillId="4" borderId="88" xfId="0" applyFont="1" applyFill="1" applyBorder="1" applyAlignment="1" applyProtection="1">
      <alignment horizontal="center" vertical="center"/>
      <protection locked="0"/>
    </xf>
    <xf numFmtId="0" fontId="3" fillId="4" borderId="9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horizontal="center" vertical="center" textRotation="90"/>
    </xf>
    <xf numFmtId="0" fontId="3" fillId="4" borderId="79" xfId="0" applyFont="1" applyFill="1" applyBorder="1" applyAlignment="1" applyProtection="1">
      <alignment horizontal="center" vertical="center"/>
      <protection locked="0"/>
    </xf>
    <xf numFmtId="0" fontId="1" fillId="0" borderId="91" xfId="0" applyFont="1" applyBorder="1" applyAlignment="1" applyProtection="1">
      <alignment horizontal="center" vertical="center" wrapText="1"/>
    </xf>
    <xf numFmtId="0" fontId="1" fillId="0" borderId="93" xfId="0" applyFont="1" applyBorder="1" applyAlignment="1" applyProtection="1">
      <alignment horizontal="center" vertical="center" wrapText="1"/>
    </xf>
    <xf numFmtId="0" fontId="1" fillId="0" borderId="94" xfId="0" applyFont="1" applyBorder="1" applyAlignment="1" applyProtection="1">
      <alignment horizontal="center" vertical="center" wrapText="1"/>
    </xf>
    <xf numFmtId="0" fontId="1" fillId="0" borderId="95" xfId="0" applyFont="1" applyBorder="1" applyAlignment="1" applyProtection="1">
      <alignment horizontal="center" vertical="center" wrapText="1"/>
    </xf>
    <xf numFmtId="0" fontId="1" fillId="0" borderId="96" xfId="0" applyFont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3" fillId="4" borderId="99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90"/>
    </xf>
    <xf numFmtId="0" fontId="12" fillId="0" borderId="17" xfId="0" applyFont="1" applyBorder="1" applyAlignment="1">
      <alignment horizontal="center" vertical="center" textRotation="90"/>
    </xf>
    <xf numFmtId="0" fontId="12" fillId="0" borderId="31" xfId="0" applyFont="1" applyBorder="1" applyAlignment="1">
      <alignment horizontal="center" vertical="center" textRotation="90"/>
    </xf>
    <xf numFmtId="0" fontId="1" fillId="0" borderId="100" xfId="0" applyFont="1" applyBorder="1" applyAlignment="1" applyProtection="1">
      <alignment horizontal="center" vertical="center" wrapText="1"/>
    </xf>
    <xf numFmtId="0" fontId="5" fillId="0" borderId="36" xfId="0" applyFont="1" applyBorder="1" applyAlignment="1">
      <alignment horizontal="center" vertical="center" textRotation="90"/>
    </xf>
    <xf numFmtId="0" fontId="5" fillId="0" borderId="38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11" fillId="0" borderId="126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3" fillId="4" borderId="10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13" fillId="0" borderId="97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3" fillId="0" borderId="69" xfId="0" applyFont="1" applyFill="1" applyBorder="1"/>
    <xf numFmtId="0" fontId="3" fillId="0" borderId="70" xfId="0" applyFont="1" applyFill="1" applyBorder="1" applyAlignment="1">
      <alignment horizontal="center" vertical="center"/>
    </xf>
    <xf numFmtId="0" fontId="1" fillId="0" borderId="70" xfId="0" applyFont="1" applyFill="1" applyBorder="1"/>
    <xf numFmtId="0" fontId="0" fillId="0" borderId="70" xfId="0" applyFill="1" applyBorder="1"/>
    <xf numFmtId="0" fontId="3" fillId="0" borderId="70" xfId="0" applyFont="1" applyFill="1" applyBorder="1" applyAlignment="1">
      <alignment horizontal="center"/>
    </xf>
    <xf numFmtId="0" fontId="0" fillId="0" borderId="122" xfId="0" applyFill="1" applyBorder="1"/>
    <xf numFmtId="2" fontId="9" fillId="0" borderId="123" xfId="0" applyNumberFormat="1" applyFont="1" applyFill="1" applyBorder="1"/>
    <xf numFmtId="0" fontId="0" fillId="0" borderId="34" xfId="0" applyFill="1" applyBorder="1"/>
    <xf numFmtId="0" fontId="0" fillId="0" borderId="35" xfId="0" applyFill="1" applyBorder="1"/>
    <xf numFmtId="0" fontId="3" fillId="0" borderId="35" xfId="0" applyFont="1" applyFill="1" applyBorder="1" applyAlignment="1">
      <alignment horizontal="center"/>
    </xf>
    <xf numFmtId="0" fontId="0" fillId="0" borderId="124" xfId="0" applyFill="1" applyBorder="1"/>
    <xf numFmtId="0" fontId="3" fillId="0" borderId="125" xfId="0" applyFont="1" applyFill="1" applyBorder="1" applyAlignment="1">
      <alignment horizontal="center" vertical="center"/>
    </xf>
    <xf numFmtId="0" fontId="0" fillId="0" borderId="147" xfId="0" applyFill="1" applyBorder="1"/>
    <xf numFmtId="0" fontId="14" fillId="0" borderId="129" xfId="0" applyFont="1" applyBorder="1" applyAlignment="1">
      <alignment horizontal="center" wrapText="1"/>
    </xf>
  </cellXfs>
  <cellStyles count="1">
    <cellStyle name="Standard" xfId="0" builtinId="0"/>
  </cellStyles>
  <dxfs count="18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V56"/>
  <sheetViews>
    <sheetView tabSelected="1" zoomScale="87" zoomScaleNormal="87" workbookViewId="0">
      <selection activeCell="B4" sqref="B4"/>
    </sheetView>
  </sheetViews>
  <sheetFormatPr baseColWidth="10" defaultRowHeight="14.4" x14ac:dyDescent="0.3"/>
  <cols>
    <col min="1" max="1" width="4.109375" customWidth="1"/>
    <col min="2" max="2" width="13" customWidth="1"/>
    <col min="3" max="3" width="8.5546875" customWidth="1"/>
    <col min="4" max="4" width="24" customWidth="1"/>
    <col min="5" max="5" width="26.88671875" customWidth="1"/>
    <col min="6" max="6" width="4.88671875" customWidth="1"/>
    <col min="7" max="7" width="5.33203125" customWidth="1"/>
    <col min="8" max="8" width="6.6640625" customWidth="1"/>
    <col min="9" max="9" width="2.5546875" customWidth="1"/>
    <col min="10" max="10" width="11.88671875" customWidth="1"/>
    <col min="11" max="11" width="7.5546875" customWidth="1"/>
    <col min="12" max="12" width="11.88671875" customWidth="1"/>
    <col min="13" max="13" width="7.5546875" customWidth="1"/>
    <col min="14" max="14" width="11.88671875" customWidth="1"/>
    <col min="15" max="15" width="7.5546875" customWidth="1"/>
    <col min="16" max="16" width="11.88671875" customWidth="1"/>
    <col min="17" max="17" width="7.5546875" customWidth="1"/>
    <col min="18" max="18" width="11.88671875" customWidth="1"/>
    <col min="19" max="19" width="7.5546875" customWidth="1"/>
    <col min="20" max="20" width="11.88671875" customWidth="1"/>
    <col min="21" max="21" width="7.5546875" customWidth="1"/>
  </cols>
  <sheetData>
    <row r="1" spans="2:22" ht="18.600000000000001" customHeight="1" x14ac:dyDescent="0.3"/>
    <row r="2" spans="2:22" ht="22.8" customHeight="1" x14ac:dyDescent="0.5">
      <c r="B2" s="210" t="s">
        <v>0</v>
      </c>
      <c r="C2" s="210"/>
      <c r="D2" s="210"/>
      <c r="E2" s="210"/>
      <c r="F2" s="210"/>
      <c r="G2" s="210"/>
      <c r="H2" s="210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2:22" ht="9.6" customHeight="1" thickBot="1" x14ac:dyDescent="0.35">
      <c r="O3" s="1"/>
    </row>
    <row r="4" spans="2:22" s="21" customFormat="1" ht="20.399999999999999" customHeight="1" thickTop="1" x14ac:dyDescent="0.35">
      <c r="B4" s="40"/>
      <c r="C4"/>
      <c r="J4" s="211" t="s">
        <v>5</v>
      </c>
      <c r="K4" s="212"/>
      <c r="L4" s="211" t="s">
        <v>11</v>
      </c>
      <c r="M4" s="212"/>
      <c r="N4" s="211" t="s">
        <v>10</v>
      </c>
      <c r="O4" s="212"/>
      <c r="P4" s="211" t="s">
        <v>9</v>
      </c>
      <c r="Q4" s="212"/>
      <c r="R4" s="211" t="s">
        <v>8</v>
      </c>
      <c r="S4" s="212"/>
      <c r="T4" s="215" t="s">
        <v>12</v>
      </c>
      <c r="U4" s="212"/>
    </row>
    <row r="5" spans="2:22" s="21" customFormat="1" ht="15" thickBot="1" x14ac:dyDescent="0.35">
      <c r="B5" s="23"/>
      <c r="C5" s="23"/>
      <c r="J5" s="213" t="s">
        <v>13</v>
      </c>
      <c r="K5" s="214"/>
      <c r="L5" s="213" t="s">
        <v>14</v>
      </c>
      <c r="M5" s="214"/>
      <c r="N5" s="213" t="s">
        <v>15</v>
      </c>
      <c r="O5" s="214"/>
      <c r="P5" s="213" t="s">
        <v>16</v>
      </c>
      <c r="Q5" s="214"/>
      <c r="R5" s="213" t="s">
        <v>17</v>
      </c>
      <c r="S5" s="214"/>
      <c r="T5" s="216" t="s">
        <v>18</v>
      </c>
      <c r="U5" s="214"/>
    </row>
    <row r="6" spans="2:22" ht="15" customHeight="1" thickTop="1" x14ac:dyDescent="0.3">
      <c r="B6" s="227" t="s">
        <v>25</v>
      </c>
      <c r="C6" s="154" t="s">
        <v>49</v>
      </c>
      <c r="D6" s="162" t="s">
        <v>29</v>
      </c>
      <c r="E6" s="162"/>
      <c r="F6" s="162"/>
      <c r="G6" s="162"/>
      <c r="H6" s="163"/>
      <c r="I6" s="25"/>
      <c r="J6" s="181" t="s">
        <v>26</v>
      </c>
      <c r="K6" s="178"/>
      <c r="L6" s="181" t="s">
        <v>26</v>
      </c>
      <c r="M6" s="178"/>
      <c r="N6" s="181" t="s">
        <v>26</v>
      </c>
      <c r="O6" s="178"/>
      <c r="P6" s="181" t="s">
        <v>26</v>
      </c>
      <c r="Q6" s="178"/>
      <c r="R6" s="181" t="s">
        <v>26</v>
      </c>
      <c r="S6" s="178"/>
      <c r="T6" s="177" t="s">
        <v>26</v>
      </c>
      <c r="U6" s="178"/>
    </row>
    <row r="7" spans="2:22" s="21" customFormat="1" x14ac:dyDescent="0.3">
      <c r="B7" s="228"/>
      <c r="C7" s="155"/>
      <c r="D7" s="157" t="s">
        <v>24</v>
      </c>
      <c r="E7" s="157"/>
      <c r="F7" s="157"/>
      <c r="G7" s="157"/>
      <c r="H7" s="158"/>
      <c r="I7" s="24"/>
      <c r="J7" s="182" t="s">
        <v>26</v>
      </c>
      <c r="K7" s="180"/>
      <c r="L7" s="182" t="s">
        <v>26</v>
      </c>
      <c r="M7" s="180"/>
      <c r="N7" s="182" t="s">
        <v>26</v>
      </c>
      <c r="O7" s="180"/>
      <c r="P7" s="182" t="s">
        <v>26</v>
      </c>
      <c r="Q7" s="180"/>
      <c r="R7" s="182" t="s">
        <v>26</v>
      </c>
      <c r="S7" s="180"/>
      <c r="T7" s="179" t="s">
        <v>26</v>
      </c>
      <c r="U7" s="180"/>
    </row>
    <row r="8" spans="2:22" x14ac:dyDescent="0.3">
      <c r="B8" s="228"/>
      <c r="C8" s="155"/>
      <c r="D8" s="157" t="s">
        <v>48</v>
      </c>
      <c r="E8" s="157"/>
      <c r="F8" s="157"/>
      <c r="G8" s="157"/>
      <c r="H8" s="158"/>
      <c r="I8" s="24"/>
      <c r="J8" s="182" t="s">
        <v>26</v>
      </c>
      <c r="K8" s="180"/>
      <c r="L8" s="182" t="s">
        <v>26</v>
      </c>
      <c r="M8" s="180"/>
      <c r="N8" s="182" t="s">
        <v>26</v>
      </c>
      <c r="O8" s="180"/>
      <c r="P8" s="182" t="s">
        <v>26</v>
      </c>
      <c r="Q8" s="180"/>
      <c r="R8" s="182" t="s">
        <v>26</v>
      </c>
      <c r="S8" s="180"/>
      <c r="T8" s="179" t="s">
        <v>26</v>
      </c>
      <c r="U8" s="180"/>
    </row>
    <row r="9" spans="2:22" x14ac:dyDescent="0.3">
      <c r="B9" s="228"/>
      <c r="C9" s="155"/>
      <c r="D9" s="157" t="s">
        <v>48</v>
      </c>
      <c r="E9" s="157"/>
      <c r="F9" s="157"/>
      <c r="G9" s="157"/>
      <c r="H9" s="158"/>
      <c r="I9" s="24"/>
      <c r="J9" s="182" t="s">
        <v>26</v>
      </c>
      <c r="K9" s="180"/>
      <c r="L9" s="182" t="s">
        <v>26</v>
      </c>
      <c r="M9" s="180"/>
      <c r="N9" s="182" t="s">
        <v>26</v>
      </c>
      <c r="O9" s="180"/>
      <c r="P9" s="182" t="s">
        <v>26</v>
      </c>
      <c r="Q9" s="180"/>
      <c r="R9" s="182" t="s">
        <v>26</v>
      </c>
      <c r="S9" s="180"/>
      <c r="T9" s="179" t="s">
        <v>26</v>
      </c>
      <c r="U9" s="180"/>
    </row>
    <row r="10" spans="2:22" x14ac:dyDescent="0.3">
      <c r="B10" s="228"/>
      <c r="C10" s="155"/>
      <c r="D10" s="157" t="s">
        <v>48</v>
      </c>
      <c r="E10" s="157"/>
      <c r="F10" s="157"/>
      <c r="G10" s="157"/>
      <c r="H10" s="158"/>
      <c r="I10" s="24"/>
      <c r="J10" s="182" t="s">
        <v>26</v>
      </c>
      <c r="K10" s="180"/>
      <c r="L10" s="182" t="s">
        <v>26</v>
      </c>
      <c r="M10" s="180"/>
      <c r="N10" s="182" t="s">
        <v>26</v>
      </c>
      <c r="O10" s="180"/>
      <c r="P10" s="182" t="s">
        <v>26</v>
      </c>
      <c r="Q10" s="180"/>
      <c r="R10" s="182" t="s">
        <v>26</v>
      </c>
      <c r="S10" s="180"/>
      <c r="T10" s="179" t="s">
        <v>26</v>
      </c>
      <c r="U10" s="180"/>
    </row>
    <row r="11" spans="2:22" ht="15" thickBot="1" x14ac:dyDescent="0.35">
      <c r="B11" s="229"/>
      <c r="C11" s="156"/>
      <c r="D11" s="164" t="s">
        <v>48</v>
      </c>
      <c r="E11" s="164"/>
      <c r="F11" s="164"/>
      <c r="G11" s="164"/>
      <c r="H11" s="165"/>
      <c r="I11" s="26"/>
      <c r="J11" s="171" t="s">
        <v>26</v>
      </c>
      <c r="K11" s="172"/>
      <c r="L11" s="171" t="s">
        <v>26</v>
      </c>
      <c r="M11" s="172"/>
      <c r="N11" s="171" t="s">
        <v>26</v>
      </c>
      <c r="O11" s="172"/>
      <c r="P11" s="171" t="s">
        <v>26</v>
      </c>
      <c r="Q11" s="172"/>
      <c r="R11" s="171" t="s">
        <v>26</v>
      </c>
      <c r="S11" s="172"/>
      <c r="T11" s="173" t="s">
        <v>26</v>
      </c>
      <c r="U11" s="172"/>
    </row>
    <row r="12" spans="2:22" ht="16.2" thickTop="1" x14ac:dyDescent="0.3">
      <c r="B12" s="41"/>
      <c r="C12" s="159" t="s">
        <v>3</v>
      </c>
      <c r="D12" s="42"/>
      <c r="E12" s="42"/>
      <c r="F12" s="166" t="s">
        <v>6</v>
      </c>
      <c r="G12" s="166" t="s">
        <v>4</v>
      </c>
      <c r="H12" s="159" t="s">
        <v>27</v>
      </c>
      <c r="I12" s="42"/>
      <c r="J12" s="174" t="str">
        <f>IF(AND(J6="ok", J7="ok", J8="ok", J9="ok", J10="ok", J11="ok"),"","KO")</f>
        <v/>
      </c>
      <c r="K12" s="175"/>
      <c r="L12" s="174" t="str">
        <f>IF(AND(L6="ok", L7="ok", L8="ok", L9="ok", L10="ok", L11="ok"),"","KO")</f>
        <v/>
      </c>
      <c r="M12" s="175"/>
      <c r="N12" s="174" t="str">
        <f>IF(AND(N6="ok", N7="ok", N8="ok", N9="ok", N10="ok", N11="ok"),"","KO")</f>
        <v/>
      </c>
      <c r="O12" s="175"/>
      <c r="P12" s="174" t="str">
        <f>IF(AND(P6="ok", P7="ok", P8="ok", P9="ok", P10="ok", P11="ok"),"","KO")</f>
        <v/>
      </c>
      <c r="Q12" s="175"/>
      <c r="R12" s="174" t="str">
        <f>IF(AND(R6="ok", R7="ok", R8="ok", R9="ok", R10="ok", R11="ok"),"","KO")</f>
        <v/>
      </c>
      <c r="S12" s="175"/>
      <c r="T12" s="176" t="str">
        <f>IF(AND(T6="ok", T7="ok", T8="ok", T9="ok", T10="ok", T11="ok"),"","KO")</f>
        <v/>
      </c>
      <c r="U12" s="175"/>
    </row>
    <row r="13" spans="2:22" x14ac:dyDescent="0.3">
      <c r="B13" s="43"/>
      <c r="C13" s="160"/>
      <c r="D13" s="44"/>
      <c r="E13" s="44"/>
      <c r="F13" s="167"/>
      <c r="G13" s="167"/>
      <c r="H13" s="160"/>
      <c r="I13" s="44"/>
      <c r="J13" s="45"/>
      <c r="K13" s="46"/>
      <c r="L13" s="45"/>
      <c r="M13" s="46"/>
      <c r="N13" s="45"/>
      <c r="O13" s="46"/>
      <c r="P13" s="45"/>
      <c r="Q13" s="46"/>
      <c r="R13" s="45"/>
      <c r="S13" s="46"/>
      <c r="T13" s="44"/>
      <c r="U13" s="46"/>
    </row>
    <row r="14" spans="2:22" x14ac:dyDescent="0.3">
      <c r="B14" s="47"/>
      <c r="C14" s="160"/>
      <c r="D14" s="44"/>
      <c r="E14" s="44"/>
      <c r="F14" s="167"/>
      <c r="G14" s="167"/>
      <c r="H14" s="160"/>
      <c r="I14" s="44"/>
      <c r="J14" s="45"/>
      <c r="K14" s="46"/>
      <c r="L14" s="45"/>
      <c r="M14" s="46"/>
      <c r="N14" s="45"/>
      <c r="O14" s="46"/>
      <c r="P14" s="45"/>
      <c r="Q14" s="46"/>
      <c r="R14" s="45"/>
      <c r="S14" s="46"/>
      <c r="T14" s="44"/>
      <c r="U14" s="46"/>
    </row>
    <row r="15" spans="2:22" ht="15" thickBot="1" x14ac:dyDescent="0.35">
      <c r="B15" s="48"/>
      <c r="C15" s="161"/>
      <c r="D15" s="49"/>
      <c r="E15" s="49"/>
      <c r="F15" s="168"/>
      <c r="G15" s="168"/>
      <c r="H15" s="161"/>
      <c r="I15" s="49"/>
      <c r="J15" s="50"/>
      <c r="K15" s="51" t="s">
        <v>6</v>
      </c>
      <c r="L15" s="50"/>
      <c r="M15" s="51" t="s">
        <v>6</v>
      </c>
      <c r="N15" s="50"/>
      <c r="O15" s="51" t="s">
        <v>6</v>
      </c>
      <c r="P15" s="50"/>
      <c r="Q15" s="51" t="s">
        <v>6</v>
      </c>
      <c r="R15" s="50"/>
      <c r="S15" s="51" t="s">
        <v>6</v>
      </c>
      <c r="T15" s="49"/>
      <c r="U15" s="51" t="s">
        <v>6</v>
      </c>
    </row>
    <row r="16" spans="2:22" ht="24.6" thickTop="1" thickBot="1" x14ac:dyDescent="0.5">
      <c r="B16" s="52" t="s">
        <v>2</v>
      </c>
      <c r="C16" s="92">
        <v>30</v>
      </c>
      <c r="D16" s="53"/>
      <c r="E16" s="53"/>
      <c r="F16" s="151"/>
      <c r="G16" s="152"/>
      <c r="H16" s="153"/>
      <c r="I16" s="2" t="s">
        <v>7</v>
      </c>
      <c r="J16" s="127">
        <v>660</v>
      </c>
      <c r="K16" s="7">
        <f>IF(J16&lt;&gt;"",MIN($J$16,$L$16,$N$16,$P$16,$R$16,$T$16)/J16*$C$16,"")</f>
        <v>13.181818181818182</v>
      </c>
      <c r="L16" s="127">
        <v>490</v>
      </c>
      <c r="M16" s="7">
        <f>IF(L16&lt;&gt;"",MIN($J$16,$L$16,$N$16,$P$16,$R$16,$T$16)/L16*$C$16,"")</f>
        <v>17.755102040816325</v>
      </c>
      <c r="N16" s="127">
        <v>520</v>
      </c>
      <c r="O16" s="7">
        <f>IF(N16&lt;&gt;"",MIN($J$16,$L$16,$N$16,$P$16,$R$16,$T$16)/N16*$C$16,"")</f>
        <v>16.73076923076923</v>
      </c>
      <c r="P16" s="127">
        <v>290</v>
      </c>
      <c r="Q16" s="7">
        <f>IF(P16&lt;&gt;"",MIN($J$16,$L$16,$N$16,$P$16,$R$16,$T$16)/P16*$C$16,"")</f>
        <v>30</v>
      </c>
      <c r="R16" s="127"/>
      <c r="S16" s="7" t="str">
        <f>IF(R16&lt;&gt;"",MIN($J$16,$L$16,$N$16,$P$16,$R$16,$T$16)/R16*$C$16,"")</f>
        <v/>
      </c>
      <c r="T16" s="129"/>
      <c r="U16" s="7" t="str">
        <f>IF(T16&lt;&gt;"",MIN($J$16,$L$16,$N$16,$P$16,$R$16,$T$16)/T16*$C$16,"")</f>
        <v/>
      </c>
    </row>
    <row r="17" spans="2:21" ht="19.5" customHeight="1" thickTop="1" thickBot="1" x14ac:dyDescent="0.5">
      <c r="B17" s="223" t="s">
        <v>64</v>
      </c>
      <c r="C17" s="220">
        <v>35</v>
      </c>
      <c r="D17" s="217" t="s">
        <v>22</v>
      </c>
      <c r="E17" s="131" t="s">
        <v>28</v>
      </c>
      <c r="F17" s="93">
        <v>10</v>
      </c>
      <c r="G17" s="94">
        <v>0</v>
      </c>
      <c r="H17" s="65">
        <f>F17*$G$17*$C$17/Werte!$A$2</f>
        <v>0</v>
      </c>
      <c r="I17" s="66"/>
      <c r="J17" s="128"/>
      <c r="K17" s="78" t="str">
        <f>IF(J17&lt;&gt;"",J17*$H$17/MAX($J$17,$L$17,$N$17,$P$17,$R$17,$T$17),"")</f>
        <v/>
      </c>
      <c r="L17" s="128"/>
      <c r="M17" s="78" t="str">
        <f>IF(L17&lt;&gt;"",L17*$H$17/MAX($J$17,$L$17,$N$17,$P$17,$R$17,$T$17),"")</f>
        <v/>
      </c>
      <c r="N17" s="128"/>
      <c r="O17" s="78" t="str">
        <f>IF(N17&lt;&gt;"",N17*$H$17/MAX($J$17,$L$17,$N$17,$P$17,$R$17,$T$17),"")</f>
        <v/>
      </c>
      <c r="P17" s="128"/>
      <c r="Q17" s="78" t="str">
        <f>IF(P17&lt;&gt;"",P17*$H$17/MAX($J$17,$L$17,$N$17,$P$17,$R$17,$T$17),"")</f>
        <v/>
      </c>
      <c r="R17" s="128"/>
      <c r="S17" s="78" t="str">
        <f>IF(R17&lt;&gt;"",R17*$H$17/MAX($J$17,$L$17,$N$17,$P$17,$R$17,$T$17),"")</f>
        <v/>
      </c>
      <c r="T17" s="130"/>
      <c r="U17" s="78" t="str">
        <f>IF(T17&lt;&gt;"",T17*$H$17/MAX($J$17,$L$17,$N$17,$P$17,$R$17,$T$17),"")</f>
        <v/>
      </c>
    </row>
    <row r="18" spans="2:21" ht="15" customHeight="1" thickTop="1" x14ac:dyDescent="0.3">
      <c r="B18" s="224"/>
      <c r="C18" s="221"/>
      <c r="D18" s="218"/>
      <c r="E18" s="132" t="s">
        <v>21</v>
      </c>
      <c r="F18" s="95">
        <v>10</v>
      </c>
      <c r="G18" s="169">
        <v>1</v>
      </c>
      <c r="H18" s="10">
        <f>F18*$G$18*$C$17/Werte!$A$2</f>
        <v>14</v>
      </c>
      <c r="I18" s="13"/>
      <c r="J18" s="15"/>
      <c r="K18" s="11" t="str">
        <f>IF(COUNTA(J$18:J$20)&lt;2,IF(J18&lt;&gt;"",$H18,""),"")</f>
        <v/>
      </c>
      <c r="L18" s="15"/>
      <c r="M18" s="11" t="str">
        <f>IF(COUNTA(L$18:L$20)&lt;2,IF(L18&lt;&gt;"",$H18,""),"")</f>
        <v/>
      </c>
      <c r="N18" s="15" t="s">
        <v>62</v>
      </c>
      <c r="O18" s="11">
        <f>IF(COUNTA(N$18:N$20)&lt;2,IF(N18&lt;&gt;"",$H18,""),"")</f>
        <v>14</v>
      </c>
      <c r="P18" s="15"/>
      <c r="Q18" s="11" t="str">
        <f>IF(COUNTA(P$18:P$20)&lt;2,IF(P18&lt;&gt;"",$H18,""),"")</f>
        <v/>
      </c>
      <c r="R18" s="15"/>
      <c r="S18" s="11" t="str">
        <f>IF(COUNTA(R$18:R$20)&lt;2,IF(R18&lt;&gt;"",$H18,""),"")</f>
        <v/>
      </c>
      <c r="T18" s="111"/>
      <c r="U18" s="11" t="str">
        <f>IF(COUNTA(T$18:T$20)&lt;2,IF(T18&lt;&gt;"",$H18,""),"")</f>
        <v/>
      </c>
    </row>
    <row r="19" spans="2:21" ht="15" customHeight="1" x14ac:dyDescent="0.3">
      <c r="B19" s="224"/>
      <c r="C19" s="221"/>
      <c r="D19" s="218"/>
      <c r="E19" s="133" t="s">
        <v>20</v>
      </c>
      <c r="F19" s="96">
        <v>5</v>
      </c>
      <c r="G19" s="149"/>
      <c r="H19" s="8">
        <f>F19*$G$18*$C$17/Werte!$A$2</f>
        <v>7</v>
      </c>
      <c r="I19" s="12"/>
      <c r="J19" s="14" t="s">
        <v>62</v>
      </c>
      <c r="K19" s="9">
        <f>IF(COUNTA(J$18:J$20)&lt;2,IF(J19&lt;&gt;"",$H19,""),"")</f>
        <v>7</v>
      </c>
      <c r="L19" s="14" t="s">
        <v>62</v>
      </c>
      <c r="M19" s="9">
        <f>IF(COUNTA(L$18:L$20)&lt;2,IF(L19&lt;&gt;"",$H19,""),"")</f>
        <v>7</v>
      </c>
      <c r="N19" s="14"/>
      <c r="O19" s="9" t="str">
        <f>IF(COUNTA(N$18:N$20)&lt;2,IF(N19&lt;&gt;"",$H19,""),"")</f>
        <v/>
      </c>
      <c r="P19" s="14"/>
      <c r="Q19" s="9" t="str">
        <f>IF(COUNTA(P$18:P$20)&lt;2,IF(P19&lt;&gt;"",$H19,""),"")</f>
        <v/>
      </c>
      <c r="R19" s="14"/>
      <c r="S19" s="9" t="str">
        <f>IF(COUNTA(R$18:R$20)&lt;2,IF(R19&lt;&gt;"",$H19,""),"")</f>
        <v/>
      </c>
      <c r="T19" s="112"/>
      <c r="U19" s="9" t="str">
        <f>IF(COUNTA(T$18:T$20)&lt;2,IF(T19&lt;&gt;"",$H19,""),"")</f>
        <v/>
      </c>
    </row>
    <row r="20" spans="2:21" ht="15" customHeight="1" thickBot="1" x14ac:dyDescent="0.35">
      <c r="B20" s="224"/>
      <c r="C20" s="221"/>
      <c r="D20" s="226"/>
      <c r="E20" s="134" t="s">
        <v>23</v>
      </c>
      <c r="F20" s="97">
        <v>0</v>
      </c>
      <c r="G20" s="170"/>
      <c r="H20" s="64">
        <f>F20*$G$18*$C$17/Werte!$A$2</f>
        <v>0</v>
      </c>
      <c r="I20" s="67"/>
      <c r="J20" s="79"/>
      <c r="K20" s="80" t="str">
        <f>IF(COUNTA(J$18:J$20)&lt;2,IF(J20&lt;&gt;"",$H20,""),"")</f>
        <v/>
      </c>
      <c r="L20" s="79"/>
      <c r="M20" s="80" t="str">
        <f>IF(COUNTA(L$18:L$20)&lt;2,IF(L20&lt;&gt;"",$H20,""),"")</f>
        <v/>
      </c>
      <c r="N20" s="79"/>
      <c r="O20" s="80" t="str">
        <f>IF(COUNTA(N$18:N$20)&lt;2,IF(N20&lt;&gt;"",$H20,""),"")</f>
        <v/>
      </c>
      <c r="P20" s="79" t="s">
        <v>62</v>
      </c>
      <c r="Q20" s="80">
        <f>IF(COUNTA(P$18:P$20)&lt;2,IF(P20&lt;&gt;"",$H20,""),"")</f>
        <v>0</v>
      </c>
      <c r="R20" s="79"/>
      <c r="S20" s="80" t="str">
        <f>IF(COUNTA(R$18:R$20)&lt;2,IF(R20&lt;&gt;"",$H20,""),"")</f>
        <v/>
      </c>
      <c r="T20" s="113"/>
      <c r="U20" s="80" t="str">
        <f>IF(COUNTA(T$18:T$20)&lt;2,IF(T20&lt;&gt;"",$H20,""),"")</f>
        <v/>
      </c>
    </row>
    <row r="21" spans="2:21" ht="15" customHeight="1" thickTop="1" x14ac:dyDescent="0.3">
      <c r="B21" s="224"/>
      <c r="C21" s="221"/>
      <c r="D21" s="217" t="s">
        <v>65</v>
      </c>
      <c r="E21" s="135" t="s">
        <v>69</v>
      </c>
      <c r="F21" s="98">
        <v>15</v>
      </c>
      <c r="G21" s="148">
        <v>1</v>
      </c>
      <c r="H21" s="63">
        <f>F21*$G$21*$C$17/Werte!$A$2</f>
        <v>21</v>
      </c>
      <c r="I21" s="68"/>
      <c r="J21" s="81"/>
      <c r="K21" s="82" t="str">
        <f>IF(COUNTA(J$21:J$24)&lt;2,IF(J21&lt;&gt;"",$H21,""),"")</f>
        <v/>
      </c>
      <c r="L21" s="81"/>
      <c r="M21" s="82" t="str">
        <f>IF(COUNTA(L$21:L$24)&lt;2,IF(L21&lt;&gt;"",$H21,""),"")</f>
        <v/>
      </c>
      <c r="N21" s="81"/>
      <c r="O21" s="82" t="str">
        <f>IF(COUNTA(N$21:N$24)&lt;2,IF(N21&lt;&gt;"",$H21,""),"")</f>
        <v/>
      </c>
      <c r="P21" s="81"/>
      <c r="Q21" s="82" t="str">
        <f>IF(COUNTA(P$21:P$24)&lt;2,IF(P21&lt;&gt;"",$H21,""),"")</f>
        <v/>
      </c>
      <c r="R21" s="81"/>
      <c r="S21" s="82" t="str">
        <f>IF(COUNTA(R$21:R$24)&lt;2,IF(R21&lt;&gt;"",$H21,""),"")</f>
        <v/>
      </c>
      <c r="T21" s="114"/>
      <c r="U21" s="82" t="str">
        <f>IF(COUNTA(T$21:T$24)&lt;2,IF(T21&lt;&gt;"",$H21,""),"")</f>
        <v/>
      </c>
    </row>
    <row r="22" spans="2:21" ht="15" customHeight="1" x14ac:dyDescent="0.3">
      <c r="B22" s="224"/>
      <c r="C22" s="221"/>
      <c r="D22" s="218"/>
      <c r="E22" s="133" t="s">
        <v>67</v>
      </c>
      <c r="F22" s="96">
        <v>10</v>
      </c>
      <c r="G22" s="149"/>
      <c r="H22" s="8">
        <f>F22*$G$21*$C$17/Werte!$A$2</f>
        <v>14</v>
      </c>
      <c r="I22" s="12"/>
      <c r="J22" s="14" t="s">
        <v>62</v>
      </c>
      <c r="K22" s="9">
        <f t="shared" ref="K22:U24" si="0">IF(COUNTA(J$21:J$24)&lt;2,IF(J22&lt;&gt;"",$H22,""),"")</f>
        <v>14</v>
      </c>
      <c r="L22" s="14" t="s">
        <v>62</v>
      </c>
      <c r="M22" s="9">
        <f t="shared" si="0"/>
        <v>14</v>
      </c>
      <c r="N22" s="14"/>
      <c r="O22" s="9" t="str">
        <f t="shared" si="0"/>
        <v/>
      </c>
      <c r="P22" s="14" t="s">
        <v>62</v>
      </c>
      <c r="Q22" s="9">
        <f t="shared" si="0"/>
        <v>14</v>
      </c>
      <c r="R22" s="14"/>
      <c r="S22" s="9" t="str">
        <f t="shared" si="0"/>
        <v/>
      </c>
      <c r="T22" s="112"/>
      <c r="U22" s="9" t="str">
        <f t="shared" si="0"/>
        <v/>
      </c>
    </row>
    <row r="23" spans="2:21" ht="15" customHeight="1" x14ac:dyDescent="0.3">
      <c r="B23" s="224"/>
      <c r="C23" s="221"/>
      <c r="D23" s="218"/>
      <c r="E23" s="133" t="s">
        <v>68</v>
      </c>
      <c r="F23" s="96">
        <v>5</v>
      </c>
      <c r="G23" s="149"/>
      <c r="H23" s="8">
        <f>F23*$G$21*$C$17/Werte!$A$2</f>
        <v>7</v>
      </c>
      <c r="I23" s="12"/>
      <c r="J23" s="14"/>
      <c r="K23" s="9" t="str">
        <f t="shared" si="0"/>
        <v/>
      </c>
      <c r="L23" s="14"/>
      <c r="M23" s="9" t="str">
        <f t="shared" si="0"/>
        <v/>
      </c>
      <c r="N23" s="14" t="s">
        <v>62</v>
      </c>
      <c r="O23" s="9">
        <f t="shared" si="0"/>
        <v>7</v>
      </c>
      <c r="P23" s="14"/>
      <c r="Q23" s="9" t="str">
        <f t="shared" si="0"/>
        <v/>
      </c>
      <c r="R23" s="14"/>
      <c r="S23" s="9" t="str">
        <f t="shared" si="0"/>
        <v/>
      </c>
      <c r="T23" s="112"/>
      <c r="U23" s="9" t="str">
        <f t="shared" si="0"/>
        <v/>
      </c>
    </row>
    <row r="24" spans="2:21" ht="15" customHeight="1" thickBot="1" x14ac:dyDescent="0.35">
      <c r="B24" s="225"/>
      <c r="C24" s="222"/>
      <c r="D24" s="219"/>
      <c r="E24" s="136" t="s">
        <v>66</v>
      </c>
      <c r="F24" s="99">
        <v>0</v>
      </c>
      <c r="G24" s="150"/>
      <c r="H24" s="17">
        <f>F24*$G$21*$C$17/Werte!$A$2</f>
        <v>0</v>
      </c>
      <c r="I24" s="18"/>
      <c r="J24" s="19"/>
      <c r="K24" s="20" t="str">
        <f t="shared" si="0"/>
        <v/>
      </c>
      <c r="L24" s="19"/>
      <c r="M24" s="20" t="str">
        <f t="shared" si="0"/>
        <v/>
      </c>
      <c r="N24" s="19"/>
      <c r="O24" s="20" t="str">
        <f t="shared" si="0"/>
        <v/>
      </c>
      <c r="P24" s="19"/>
      <c r="Q24" s="20" t="str">
        <f t="shared" si="0"/>
        <v/>
      </c>
      <c r="R24" s="19"/>
      <c r="S24" s="20" t="str">
        <f t="shared" si="0"/>
        <v/>
      </c>
      <c r="T24" s="115"/>
      <c r="U24" s="20" t="str">
        <f t="shared" si="0"/>
        <v/>
      </c>
    </row>
    <row r="25" spans="2:21" s="23" customFormat="1" ht="15" customHeight="1" thickTop="1" x14ac:dyDescent="0.3">
      <c r="B25" s="197" t="s">
        <v>30</v>
      </c>
      <c r="C25" s="200">
        <v>15</v>
      </c>
      <c r="D25" s="194" t="s">
        <v>32</v>
      </c>
      <c r="E25" s="137" t="s">
        <v>33</v>
      </c>
      <c r="F25" s="100">
        <v>10</v>
      </c>
      <c r="G25" s="186">
        <v>1</v>
      </c>
      <c r="H25" s="56">
        <f>F25*$G$25*$C$25/Werte!$A$4</f>
        <v>4.2857142857142856</v>
      </c>
      <c r="I25" s="69"/>
      <c r="J25" s="83" t="s">
        <v>62</v>
      </c>
      <c r="K25" s="57">
        <f>IF(COUNTA(J$25:J$27)&lt;2,IF(J25&lt;&gt;"",$H25,""),"")</f>
        <v>4.2857142857142856</v>
      </c>
      <c r="L25" s="83"/>
      <c r="M25" s="57" t="str">
        <f>IF(COUNTA(L$25:L$27)&lt;2,IF(L25&lt;&gt;"",$H25,""),"")</f>
        <v/>
      </c>
      <c r="N25" s="83" t="s">
        <v>62</v>
      </c>
      <c r="O25" s="57">
        <f>IF(COUNTA(N$25:N$27)&lt;2,IF(N25&lt;&gt;"",$H25,""),"")</f>
        <v>4.2857142857142856</v>
      </c>
      <c r="P25" s="83"/>
      <c r="Q25" s="57" t="str">
        <f>IF(COUNTA(P$25:P$27)&lt;2,IF(P25&lt;&gt;"",$H25,""),"")</f>
        <v/>
      </c>
      <c r="R25" s="83"/>
      <c r="S25" s="57" t="str">
        <f>IF(COUNTA(R$25:R$27)&lt;2,IF(R25&lt;&gt;"",$H25,""),"")</f>
        <v/>
      </c>
      <c r="T25" s="116"/>
      <c r="U25" s="57" t="str">
        <f>IF(COUNTA(T$25:T$27)&lt;2,IF(T25&lt;&gt;"",$H25,""),"")</f>
        <v/>
      </c>
    </row>
    <row r="26" spans="2:21" s="23" customFormat="1" ht="15" customHeight="1" x14ac:dyDescent="0.3">
      <c r="B26" s="198"/>
      <c r="C26" s="201"/>
      <c r="D26" s="195"/>
      <c r="E26" s="138" t="s">
        <v>34</v>
      </c>
      <c r="F26" s="101">
        <v>5</v>
      </c>
      <c r="G26" s="187"/>
      <c r="H26" s="54">
        <f>F26*$G$25*$C$25/Werte!$A$4</f>
        <v>2.1428571428571428</v>
      </c>
      <c r="I26" s="70"/>
      <c r="J26" s="84"/>
      <c r="K26" s="55" t="str">
        <f>IF(COUNTA(J$25:J$27)&lt;2,IF(J26&lt;&gt;"",$H26,""),"")</f>
        <v/>
      </c>
      <c r="L26" s="84" t="s">
        <v>62</v>
      </c>
      <c r="M26" s="55">
        <f>IF(COUNTA(L$25:L$27)&lt;2,IF(L26&lt;&gt;"",$H26,""),"")</f>
        <v>2.1428571428571428</v>
      </c>
      <c r="N26" s="84"/>
      <c r="O26" s="55" t="str">
        <f>IF(COUNTA(N$25:N$27)&lt;2,IF(N26&lt;&gt;"",$H26,""),"")</f>
        <v/>
      </c>
      <c r="P26" s="84"/>
      <c r="Q26" s="55" t="str">
        <f>IF(COUNTA(P$25:P$27)&lt;2,IF(P26&lt;&gt;"",$H26,""),"")</f>
        <v/>
      </c>
      <c r="R26" s="84"/>
      <c r="S26" s="55" t="str">
        <f>IF(COUNTA(R$25:R$27)&lt;2,IF(R26&lt;&gt;"",$H26,""),"")</f>
        <v/>
      </c>
      <c r="T26" s="117"/>
      <c r="U26" s="55" t="str">
        <f>IF(COUNTA(T$25:T$27)&lt;2,IF(T26&lt;&gt;"",$H26,""),"")</f>
        <v/>
      </c>
    </row>
    <row r="27" spans="2:21" s="23" customFormat="1" ht="15" customHeight="1" thickBot="1" x14ac:dyDescent="0.35">
      <c r="B27" s="198"/>
      <c r="C27" s="201"/>
      <c r="D27" s="196"/>
      <c r="E27" s="139" t="s">
        <v>35</v>
      </c>
      <c r="F27" s="102">
        <v>2</v>
      </c>
      <c r="G27" s="188"/>
      <c r="H27" s="58">
        <f>F27*$G$25*$C$25/Werte!$A$4</f>
        <v>0.8571428571428571</v>
      </c>
      <c r="I27" s="71"/>
      <c r="J27" s="85"/>
      <c r="K27" s="59" t="str">
        <f>IF(COUNTA(J$25:J$27)&lt;2,IF(J27&lt;&gt;"",$H27,""),"")</f>
        <v/>
      </c>
      <c r="L27" s="85"/>
      <c r="M27" s="59" t="str">
        <f>IF(COUNTA(L$25:L$27)&lt;2,IF(L27&lt;&gt;"",$H27,""),"")</f>
        <v/>
      </c>
      <c r="N27" s="85"/>
      <c r="O27" s="59" t="str">
        <f>IF(COUNTA(N$25:N$27)&lt;2,IF(N27&lt;&gt;"",$H27,""),"")</f>
        <v/>
      </c>
      <c r="P27" s="85" t="s">
        <v>62</v>
      </c>
      <c r="Q27" s="59">
        <f>IF(COUNTA(P$25:P$27)&lt;2,IF(P27&lt;&gt;"",$H27,""),"")</f>
        <v>0.8571428571428571</v>
      </c>
      <c r="R27" s="85"/>
      <c r="S27" s="59" t="str">
        <f>IF(COUNTA(R$25:R$27)&lt;2,IF(R27&lt;&gt;"",$H27,""),"")</f>
        <v/>
      </c>
      <c r="T27" s="118"/>
      <c r="U27" s="59" t="str">
        <f>IF(COUNTA(T$25:T$27)&lt;2,IF(T27&lt;&gt;"",$H27,""),"")</f>
        <v/>
      </c>
    </row>
    <row r="28" spans="2:21" s="23" customFormat="1" ht="15" customHeight="1" thickTop="1" x14ac:dyDescent="0.3">
      <c r="B28" s="198"/>
      <c r="C28" s="201"/>
      <c r="D28" s="194" t="s">
        <v>36</v>
      </c>
      <c r="E28" s="137" t="s">
        <v>37</v>
      </c>
      <c r="F28" s="100">
        <v>5</v>
      </c>
      <c r="G28" s="186">
        <v>1</v>
      </c>
      <c r="H28" s="56">
        <f>F28*$G$28*$C$25/Werte!$A$4</f>
        <v>2.1428571428571428</v>
      </c>
      <c r="I28" s="69"/>
      <c r="J28" s="83"/>
      <c r="K28" s="57" t="str">
        <f t="shared" ref="K28:U30" si="1">IF(COUNTA(J$28:J$30)&lt;2,IF(J28&lt;&gt;"",$H28,""),"")</f>
        <v/>
      </c>
      <c r="L28" s="83"/>
      <c r="M28" s="57" t="str">
        <f t="shared" si="1"/>
        <v/>
      </c>
      <c r="N28" s="83"/>
      <c r="O28" s="57" t="str">
        <f t="shared" si="1"/>
        <v/>
      </c>
      <c r="P28" s="83"/>
      <c r="Q28" s="57" t="str">
        <f t="shared" si="1"/>
        <v/>
      </c>
      <c r="R28" s="83"/>
      <c r="S28" s="57" t="str">
        <f t="shared" si="1"/>
        <v/>
      </c>
      <c r="T28" s="116"/>
      <c r="U28" s="57" t="str">
        <f t="shared" si="1"/>
        <v/>
      </c>
    </row>
    <row r="29" spans="2:21" s="23" customFormat="1" ht="15" customHeight="1" x14ac:dyDescent="0.3">
      <c r="B29" s="198"/>
      <c r="C29" s="201"/>
      <c r="D29" s="195"/>
      <c r="E29" s="138" t="s">
        <v>38</v>
      </c>
      <c r="F29" s="101">
        <v>2</v>
      </c>
      <c r="G29" s="187"/>
      <c r="H29" s="54">
        <f>F29*$G$28*$C$25/Werte!$A$4</f>
        <v>0.8571428571428571</v>
      </c>
      <c r="I29" s="70"/>
      <c r="J29" s="84" t="s">
        <v>62</v>
      </c>
      <c r="K29" s="55">
        <f t="shared" si="1"/>
        <v>0.8571428571428571</v>
      </c>
      <c r="L29" s="84" t="s">
        <v>62</v>
      </c>
      <c r="M29" s="55">
        <f t="shared" si="1"/>
        <v>0.8571428571428571</v>
      </c>
      <c r="N29" s="84" t="s">
        <v>62</v>
      </c>
      <c r="O29" s="55">
        <f t="shared" si="1"/>
        <v>0.8571428571428571</v>
      </c>
      <c r="P29" s="84" t="s">
        <v>62</v>
      </c>
      <c r="Q29" s="55">
        <f t="shared" si="1"/>
        <v>0.8571428571428571</v>
      </c>
      <c r="R29" s="84"/>
      <c r="S29" s="55" t="str">
        <f t="shared" si="1"/>
        <v/>
      </c>
      <c r="T29" s="117"/>
      <c r="U29" s="55" t="str">
        <f t="shared" si="1"/>
        <v/>
      </c>
    </row>
    <row r="30" spans="2:21" s="23" customFormat="1" ht="15" customHeight="1" thickBot="1" x14ac:dyDescent="0.35">
      <c r="B30" s="198"/>
      <c r="C30" s="201"/>
      <c r="D30" s="196"/>
      <c r="E30" s="139" t="s">
        <v>39</v>
      </c>
      <c r="F30" s="102">
        <v>0</v>
      </c>
      <c r="G30" s="188"/>
      <c r="H30" s="58">
        <f>F30*$G$28*$C$25/Werte!$A$4</f>
        <v>0</v>
      </c>
      <c r="I30" s="71"/>
      <c r="J30" s="85"/>
      <c r="K30" s="59" t="str">
        <f t="shared" si="1"/>
        <v/>
      </c>
      <c r="L30" s="85"/>
      <c r="M30" s="59" t="str">
        <f t="shared" si="1"/>
        <v/>
      </c>
      <c r="N30" s="85"/>
      <c r="O30" s="59" t="str">
        <f t="shared" si="1"/>
        <v/>
      </c>
      <c r="P30" s="85"/>
      <c r="Q30" s="59" t="str">
        <f t="shared" si="1"/>
        <v/>
      </c>
      <c r="R30" s="85"/>
      <c r="S30" s="59" t="str">
        <f t="shared" si="1"/>
        <v/>
      </c>
      <c r="T30" s="118"/>
      <c r="U30" s="59" t="str">
        <f t="shared" si="1"/>
        <v/>
      </c>
    </row>
    <row r="31" spans="2:21" s="23" customFormat="1" ht="15" customHeight="1" thickTop="1" x14ac:dyDescent="0.3">
      <c r="B31" s="198"/>
      <c r="C31" s="201"/>
      <c r="D31" s="194" t="s">
        <v>40</v>
      </c>
      <c r="E31" s="137" t="s">
        <v>42</v>
      </c>
      <c r="F31" s="100">
        <v>10</v>
      </c>
      <c r="G31" s="186">
        <v>1</v>
      </c>
      <c r="H31" s="56">
        <f>F31*$G$31*$C$25/Werte!$A$4</f>
        <v>4.2857142857142856</v>
      </c>
      <c r="I31" s="69"/>
      <c r="J31" s="83" t="s">
        <v>62</v>
      </c>
      <c r="K31" s="57">
        <f>IF(COUNTA(J$31:J$33)&lt;2,IF(J31&lt;&gt;"",$H31,""),"")</f>
        <v>4.2857142857142856</v>
      </c>
      <c r="L31" s="83" t="s">
        <v>62</v>
      </c>
      <c r="M31" s="57">
        <f>IF(COUNTA(L$31:L$33)&lt;2,IF(L31&lt;&gt;"",$H31,""),"")</f>
        <v>4.2857142857142856</v>
      </c>
      <c r="N31" s="83"/>
      <c r="O31" s="57" t="str">
        <f>IF(COUNTA(N$31:N$33)&lt;2,IF(N31&lt;&gt;"",$H31,""),"")</f>
        <v/>
      </c>
      <c r="P31" s="83"/>
      <c r="Q31" s="57" t="str">
        <f>IF(COUNTA(P$31:P$33)&lt;2,IF(P31&lt;&gt;"",$H31,""),"")</f>
        <v/>
      </c>
      <c r="R31" s="83"/>
      <c r="S31" s="57" t="str">
        <f>IF(COUNTA(R$31:R$33)&lt;2,IF(R31&lt;&gt;"",$H31,""),"")</f>
        <v/>
      </c>
      <c r="T31" s="116"/>
      <c r="U31" s="57" t="str">
        <f>IF(COUNTA(T$31:T$33)&lt;2,IF(T31&lt;&gt;"",$H31,""),"")</f>
        <v/>
      </c>
    </row>
    <row r="32" spans="2:21" s="23" customFormat="1" ht="15" customHeight="1" x14ac:dyDescent="0.3">
      <c r="B32" s="198"/>
      <c r="C32" s="201"/>
      <c r="D32" s="195"/>
      <c r="E32" s="138" t="s">
        <v>41</v>
      </c>
      <c r="F32" s="101">
        <v>5</v>
      </c>
      <c r="G32" s="187"/>
      <c r="H32" s="54">
        <f>F32*$G$31*$C$25/Werte!$A$4</f>
        <v>2.1428571428571428</v>
      </c>
      <c r="I32" s="70"/>
      <c r="J32" s="84"/>
      <c r="K32" s="55" t="str">
        <f t="shared" ref="K32:M33" si="2">IF(COUNTA(J$31:J$33)&lt;2,IF(J32&lt;&gt;"",$H32,""),"")</f>
        <v/>
      </c>
      <c r="L32" s="84"/>
      <c r="M32" s="55" t="str">
        <f t="shared" si="2"/>
        <v/>
      </c>
      <c r="N32" s="84" t="s">
        <v>62</v>
      </c>
      <c r="O32" s="55">
        <f t="shared" ref="O32" si="3">IF(COUNTA(N$31:N$33)&lt;2,IF(N32&lt;&gt;"",$H32,""),"")</f>
        <v>2.1428571428571428</v>
      </c>
      <c r="P32" s="84" t="s">
        <v>62</v>
      </c>
      <c r="Q32" s="55">
        <f t="shared" ref="Q32" si="4">IF(COUNTA(P$31:P$33)&lt;2,IF(P32&lt;&gt;"",$H32,""),"")</f>
        <v>2.1428571428571428</v>
      </c>
      <c r="R32" s="84"/>
      <c r="S32" s="55" t="str">
        <f t="shared" ref="S32" si="5">IF(COUNTA(R$31:R$33)&lt;2,IF(R32&lt;&gt;"",$H32,""),"")</f>
        <v/>
      </c>
      <c r="T32" s="117"/>
      <c r="U32" s="55" t="str">
        <f t="shared" ref="U32" si="6">IF(COUNTA(T$31:T$33)&lt;2,IF(T32&lt;&gt;"",$H32,""),"")</f>
        <v/>
      </c>
    </row>
    <row r="33" spans="2:21" s="23" customFormat="1" ht="15" customHeight="1" thickBot="1" x14ac:dyDescent="0.35">
      <c r="B33" s="198"/>
      <c r="C33" s="201"/>
      <c r="D33" s="196"/>
      <c r="E33" s="139" t="s">
        <v>46</v>
      </c>
      <c r="F33" s="102">
        <v>0</v>
      </c>
      <c r="G33" s="188"/>
      <c r="H33" s="58">
        <f>F33*$G$31*$C$25/Werte!$A$4</f>
        <v>0</v>
      </c>
      <c r="I33" s="71"/>
      <c r="J33" s="85"/>
      <c r="K33" s="59" t="str">
        <f t="shared" si="2"/>
        <v/>
      </c>
      <c r="L33" s="85"/>
      <c r="M33" s="59" t="str">
        <f t="shared" si="2"/>
        <v/>
      </c>
      <c r="N33" s="85"/>
      <c r="O33" s="59" t="str">
        <f t="shared" ref="O33" si="7">IF(COUNTA(N$31:N$33)&lt;2,IF(N33&lt;&gt;"",$H33,""),"")</f>
        <v/>
      </c>
      <c r="P33" s="85"/>
      <c r="Q33" s="59" t="str">
        <f t="shared" ref="Q33" si="8">IF(COUNTA(P$31:P$33)&lt;2,IF(P33&lt;&gt;"",$H33,""),"")</f>
        <v/>
      </c>
      <c r="R33" s="85"/>
      <c r="S33" s="59" t="str">
        <f t="shared" ref="S33" si="9">IF(COUNTA(R$31:R$33)&lt;2,IF(R33&lt;&gt;"",$H33,""),"")</f>
        <v/>
      </c>
      <c r="T33" s="118"/>
      <c r="U33" s="59" t="str">
        <f t="shared" ref="U33" si="10">IF(COUNTA(T$31:T$33)&lt;2,IF(T33&lt;&gt;"",$H33,""),"")</f>
        <v/>
      </c>
    </row>
    <row r="34" spans="2:21" s="23" customFormat="1" ht="15" customHeight="1" thickTop="1" x14ac:dyDescent="0.3">
      <c r="B34" s="198"/>
      <c r="C34" s="201"/>
      <c r="D34" s="194" t="s">
        <v>43</v>
      </c>
      <c r="E34" s="137" t="s">
        <v>44</v>
      </c>
      <c r="F34" s="100">
        <v>10</v>
      </c>
      <c r="G34" s="186">
        <v>1</v>
      </c>
      <c r="H34" s="56">
        <f>F34*$G$34*$C$25/Werte!$A$4</f>
        <v>4.2857142857142856</v>
      </c>
      <c r="I34" s="69"/>
      <c r="J34" s="83"/>
      <c r="K34" s="57" t="str">
        <f>IF(COUNTA(J$34:J$36)&lt;2,IF(J34&lt;&gt;"",$H34,""),"")</f>
        <v/>
      </c>
      <c r="L34" s="83"/>
      <c r="M34" s="57" t="str">
        <f>IF(COUNTA(L$34:L$36)&lt;2,IF(L34&lt;&gt;"",$H34,""),"")</f>
        <v/>
      </c>
      <c r="N34" s="83"/>
      <c r="O34" s="57" t="str">
        <f>IF(COUNTA(N$34:N$36)&lt;2,IF(N34&lt;&gt;"",$H34,""),"")</f>
        <v/>
      </c>
      <c r="P34" s="83"/>
      <c r="Q34" s="57" t="str">
        <f>IF(COUNTA(P$34:P$36)&lt;2,IF(P34&lt;&gt;"",$H34,""),"")</f>
        <v/>
      </c>
      <c r="R34" s="83"/>
      <c r="S34" s="57" t="str">
        <f>IF(COUNTA(R$34:R$36)&lt;2,IF(R34&lt;&gt;"",$H34,""),"")</f>
        <v/>
      </c>
      <c r="T34" s="116"/>
      <c r="U34" s="57" t="str">
        <f>IF(COUNTA(T$34:T$36)&lt;2,IF(T34&lt;&gt;"",$H34,""),"")</f>
        <v/>
      </c>
    </row>
    <row r="35" spans="2:21" s="23" customFormat="1" ht="15" customHeight="1" x14ac:dyDescent="0.3">
      <c r="B35" s="198"/>
      <c r="C35" s="201"/>
      <c r="D35" s="195"/>
      <c r="E35" s="138" t="s">
        <v>45</v>
      </c>
      <c r="F35" s="101">
        <v>5</v>
      </c>
      <c r="G35" s="187"/>
      <c r="H35" s="54">
        <f>F35*$G$34*$C$25/Werte!$A$4</f>
        <v>2.1428571428571428</v>
      </c>
      <c r="I35" s="70"/>
      <c r="J35" s="84" t="s">
        <v>62</v>
      </c>
      <c r="K35" s="55">
        <f t="shared" ref="K35:M36" si="11">IF(COUNTA(J$34:J$36)&lt;2,IF(J35&lt;&gt;"",$H35,""),"")</f>
        <v>2.1428571428571428</v>
      </c>
      <c r="L35" s="84" t="s">
        <v>62</v>
      </c>
      <c r="M35" s="55">
        <f t="shared" si="11"/>
        <v>2.1428571428571428</v>
      </c>
      <c r="N35" s="84" t="s">
        <v>62</v>
      </c>
      <c r="O35" s="55">
        <f t="shared" ref="O35" si="12">IF(COUNTA(N$34:N$36)&lt;2,IF(N35&lt;&gt;"",$H35,""),"")</f>
        <v>2.1428571428571428</v>
      </c>
      <c r="P35" s="84" t="s">
        <v>62</v>
      </c>
      <c r="Q35" s="55">
        <f t="shared" ref="Q35" si="13">IF(COUNTA(P$34:P$36)&lt;2,IF(P35&lt;&gt;"",$H35,""),"")</f>
        <v>2.1428571428571428</v>
      </c>
      <c r="R35" s="84"/>
      <c r="S35" s="55" t="str">
        <f t="shared" ref="S35" si="14">IF(COUNTA(R$34:R$36)&lt;2,IF(R35&lt;&gt;"",$H35,""),"")</f>
        <v/>
      </c>
      <c r="T35" s="117"/>
      <c r="U35" s="55" t="str">
        <f t="shared" ref="U35" si="15">IF(COUNTA(T$34:T$36)&lt;2,IF(T35&lt;&gt;"",$H35,""),"")</f>
        <v/>
      </c>
    </row>
    <row r="36" spans="2:21" s="23" customFormat="1" ht="15" customHeight="1" thickBot="1" x14ac:dyDescent="0.35">
      <c r="B36" s="199"/>
      <c r="C36" s="202"/>
      <c r="D36" s="196"/>
      <c r="E36" s="139" t="s">
        <v>47</v>
      </c>
      <c r="F36" s="102">
        <v>0</v>
      </c>
      <c r="G36" s="188"/>
      <c r="H36" s="58">
        <f>F36*$G$34*$C$25/Werte!$A$4</f>
        <v>0</v>
      </c>
      <c r="I36" s="71"/>
      <c r="J36" s="85"/>
      <c r="K36" s="59" t="str">
        <f t="shared" si="11"/>
        <v/>
      </c>
      <c r="L36" s="85"/>
      <c r="M36" s="59" t="str">
        <f t="shared" si="11"/>
        <v/>
      </c>
      <c r="N36" s="85"/>
      <c r="O36" s="59" t="str">
        <f t="shared" ref="O36" si="16">IF(COUNTA(N$34:N$36)&lt;2,IF(N36&lt;&gt;"",$H36,""),"")</f>
        <v/>
      </c>
      <c r="P36" s="85"/>
      <c r="Q36" s="59" t="str">
        <f t="shared" ref="Q36" si="17">IF(COUNTA(P$34:P$36)&lt;2,IF(P36&lt;&gt;"",$H36,""),"")</f>
        <v/>
      </c>
      <c r="R36" s="85"/>
      <c r="S36" s="59" t="str">
        <f t="shared" ref="S36" si="18">IF(COUNTA(R$34:R$36)&lt;2,IF(R36&lt;&gt;"",$H36,""),"")</f>
        <v/>
      </c>
      <c r="T36" s="118"/>
      <c r="U36" s="59" t="str">
        <f t="shared" ref="U36" si="19">IF(COUNTA(T$34:T$36)&lt;2,IF(T36&lt;&gt;"",$H36,""),"")</f>
        <v/>
      </c>
    </row>
    <row r="37" spans="2:21" ht="15" customHeight="1" thickTop="1" x14ac:dyDescent="0.3">
      <c r="B37" s="203" t="s">
        <v>50</v>
      </c>
      <c r="C37" s="204">
        <v>15</v>
      </c>
      <c r="D37" s="205" t="s">
        <v>52</v>
      </c>
      <c r="E37" s="140" t="s">
        <v>61</v>
      </c>
      <c r="F37" s="103">
        <v>10</v>
      </c>
      <c r="G37" s="189">
        <v>1</v>
      </c>
      <c r="H37" s="60">
        <f>F37*$G$37*$C$37/Werte!$A$5</f>
        <v>3.9473684210526314</v>
      </c>
      <c r="I37" s="72"/>
      <c r="J37" s="86"/>
      <c r="K37" s="87" t="str">
        <f>IF(COUNTA(J$37:J$39)&lt;2,IF(J37&lt;&gt;"",$H37,""),"")</f>
        <v/>
      </c>
      <c r="L37" s="86" t="s">
        <v>62</v>
      </c>
      <c r="M37" s="87">
        <f>IF(COUNTA(L$37:L$39)&lt;2,IF(L37&lt;&gt;"",$H37,""),"")</f>
        <v>3.9473684210526314</v>
      </c>
      <c r="N37" s="86"/>
      <c r="O37" s="87" t="str">
        <f>IF(COUNTA(N$37:N$39)&lt;2,IF(N37&lt;&gt;"",$H37,""),"")</f>
        <v/>
      </c>
      <c r="P37" s="86"/>
      <c r="Q37" s="87" t="str">
        <f>IF(COUNTA(P$37:P$39)&lt;2,IF(P37&lt;&gt;"",$H37,""),"")</f>
        <v/>
      </c>
      <c r="R37" s="86"/>
      <c r="S37" s="87" t="str">
        <f>IF(COUNTA(R$37:R$39)&lt;2,IF(R37&lt;&gt;"",$H37,""),"")</f>
        <v/>
      </c>
      <c r="T37" s="119"/>
      <c r="U37" s="87" t="str">
        <f>IF(COUNTA(T$37:T$39)&lt;2,IF(T37&lt;&gt;"",$H37,""),"")</f>
        <v/>
      </c>
    </row>
    <row r="38" spans="2:21" ht="15" customHeight="1" x14ac:dyDescent="0.3">
      <c r="B38" s="203"/>
      <c r="C38" s="204"/>
      <c r="D38" s="206"/>
      <c r="E38" s="141" t="s">
        <v>53</v>
      </c>
      <c r="F38" s="104">
        <v>5</v>
      </c>
      <c r="G38" s="190"/>
      <c r="H38" s="30">
        <f>F38*$G$37*$C$37/Werte!$A$5</f>
        <v>1.9736842105263157</v>
      </c>
      <c r="I38" s="73"/>
      <c r="J38" s="34" t="s">
        <v>62</v>
      </c>
      <c r="K38" s="35">
        <f t="shared" ref="K38:M39" si="20">IF(COUNTA(J$37:J$39)&lt;2,IF(J38&lt;&gt;"",$H38,""),"")</f>
        <v>1.9736842105263157</v>
      </c>
      <c r="L38" s="34"/>
      <c r="M38" s="35" t="str">
        <f t="shared" si="20"/>
        <v/>
      </c>
      <c r="N38" s="34" t="s">
        <v>62</v>
      </c>
      <c r="O38" s="35">
        <f t="shared" ref="O38" si="21">IF(COUNTA(N$37:N$39)&lt;2,IF(N38&lt;&gt;"",$H38,""),"")</f>
        <v>1.9736842105263157</v>
      </c>
      <c r="P38" s="34" t="s">
        <v>62</v>
      </c>
      <c r="Q38" s="35">
        <f t="shared" ref="Q38" si="22">IF(COUNTA(P$37:P$39)&lt;2,IF(P38&lt;&gt;"",$H38,""),"")</f>
        <v>1.9736842105263157</v>
      </c>
      <c r="R38" s="34"/>
      <c r="S38" s="35" t="str">
        <f t="shared" ref="S38" si="23">IF(COUNTA(R$37:R$39)&lt;2,IF(R38&lt;&gt;"",$H38,""),"")</f>
        <v/>
      </c>
      <c r="T38" s="120"/>
      <c r="U38" s="35" t="str">
        <f t="shared" ref="U38" si="24">IF(COUNTA(T$37:T$39)&lt;2,IF(T38&lt;&gt;"",$H38,""),"")</f>
        <v/>
      </c>
    </row>
    <row r="39" spans="2:21" ht="15" customHeight="1" thickBot="1" x14ac:dyDescent="0.35">
      <c r="B39" s="203"/>
      <c r="C39" s="204"/>
      <c r="D39" s="207"/>
      <c r="E39" s="142" t="s">
        <v>54</v>
      </c>
      <c r="F39" s="105">
        <v>0</v>
      </c>
      <c r="G39" s="191"/>
      <c r="H39" s="31">
        <f>F39*$G$37*$C$37/Werte!$A$5</f>
        <v>0</v>
      </c>
      <c r="I39" s="74"/>
      <c r="J39" s="36"/>
      <c r="K39" s="37" t="str">
        <f t="shared" si="20"/>
        <v/>
      </c>
      <c r="L39" s="36"/>
      <c r="M39" s="37" t="str">
        <f t="shared" si="20"/>
        <v/>
      </c>
      <c r="N39" s="36"/>
      <c r="O39" s="37" t="str">
        <f t="shared" ref="O39" si="25">IF(COUNTA(N$37:N$39)&lt;2,IF(N39&lt;&gt;"",$H39,""),"")</f>
        <v/>
      </c>
      <c r="P39" s="36"/>
      <c r="Q39" s="37" t="str">
        <f t="shared" ref="Q39" si="26">IF(COUNTA(P$37:P$39)&lt;2,IF(P39&lt;&gt;"",$H39,""),"")</f>
        <v/>
      </c>
      <c r="R39" s="36"/>
      <c r="S39" s="37" t="str">
        <f t="shared" ref="S39" si="27">IF(COUNTA(R$37:R$39)&lt;2,IF(R39&lt;&gt;"",$H39,""),"")</f>
        <v/>
      </c>
      <c r="T39" s="121"/>
      <c r="U39" s="37" t="str">
        <f t="shared" ref="U39" si="28">IF(COUNTA(T$37:T$39)&lt;2,IF(T39&lt;&gt;"",$H39,""),"")</f>
        <v/>
      </c>
    </row>
    <row r="40" spans="2:21" ht="15" thickTop="1" x14ac:dyDescent="0.3">
      <c r="B40" s="203"/>
      <c r="C40" s="204"/>
      <c r="D40" s="208" t="s">
        <v>55</v>
      </c>
      <c r="E40" s="143" t="s">
        <v>56</v>
      </c>
      <c r="F40" s="106">
        <v>5</v>
      </c>
      <c r="G40" s="192">
        <v>1</v>
      </c>
      <c r="H40" s="29">
        <f>F40*$G$40*$C$37/Werte!$A$5</f>
        <v>1.9736842105263157</v>
      </c>
      <c r="I40" s="75"/>
      <c r="J40" s="32"/>
      <c r="K40" s="33" t="str">
        <f>IF(COUNTA(J$40:J$42)&lt;2,IF(J40&lt;&gt;"",$H40,""),"")</f>
        <v/>
      </c>
      <c r="L40" s="32"/>
      <c r="M40" s="33" t="str">
        <f>IF(COUNTA(L$40:L$42)&lt;2,IF(L40&lt;&gt;"",$H40,""),"")</f>
        <v/>
      </c>
      <c r="N40" s="32" t="s">
        <v>62</v>
      </c>
      <c r="O40" s="33">
        <f>IF(COUNTA(N$40:N$42)&lt;2,IF(N40&lt;&gt;"",$H40,""),"")</f>
        <v>1.9736842105263157</v>
      </c>
      <c r="P40" s="32"/>
      <c r="Q40" s="33" t="str">
        <f>IF(COUNTA(P$40:P$42)&lt;2,IF(P40&lt;&gt;"",$H40,""),"")</f>
        <v/>
      </c>
      <c r="R40" s="32"/>
      <c r="S40" s="33" t="str">
        <f>IF(COUNTA(R$40:R$42)&lt;2,IF(R40&lt;&gt;"",$H40,""),"")</f>
        <v/>
      </c>
      <c r="T40" s="122"/>
      <c r="U40" s="33" t="str">
        <f>IF(COUNTA(T$40:T$42)&lt;2,IF(T40&lt;&gt;"",$H40,""),"")</f>
        <v/>
      </c>
    </row>
    <row r="41" spans="2:21" x14ac:dyDescent="0.3">
      <c r="B41" s="203"/>
      <c r="C41" s="204"/>
      <c r="D41" s="206"/>
      <c r="E41" s="141" t="s">
        <v>53</v>
      </c>
      <c r="F41" s="104">
        <v>2</v>
      </c>
      <c r="G41" s="190"/>
      <c r="H41" s="30">
        <f>F41*$G$40*$C$37/Werte!$A$5</f>
        <v>0.78947368421052633</v>
      </c>
      <c r="I41" s="73"/>
      <c r="J41" s="34" t="s">
        <v>62</v>
      </c>
      <c r="K41" s="35">
        <f>IF(COUNTA(J$40:J$42)&lt;2,IF(J41&lt;&gt;"",$H41,""),"")</f>
        <v>0.78947368421052633</v>
      </c>
      <c r="L41" s="34" t="s">
        <v>62</v>
      </c>
      <c r="M41" s="35">
        <f>IF(COUNTA(L$40:L$42)&lt;2,IF(L41&lt;&gt;"",$H41,""),"")</f>
        <v>0.78947368421052633</v>
      </c>
      <c r="N41" s="34"/>
      <c r="O41" s="35" t="str">
        <f>IF(COUNTA(N$40:N$42)&lt;2,IF(N41&lt;&gt;"",$H41,""),"")</f>
        <v/>
      </c>
      <c r="P41" s="34"/>
      <c r="Q41" s="35" t="str">
        <f>IF(COUNTA(P$40:P$42)&lt;2,IF(P41&lt;&gt;"",$H41,""),"")</f>
        <v/>
      </c>
      <c r="R41" s="34"/>
      <c r="S41" s="35" t="str">
        <f>IF(COUNTA(R$40:R$42)&lt;2,IF(R41&lt;&gt;"",$H41,""),"")</f>
        <v/>
      </c>
      <c r="T41" s="120"/>
      <c r="U41" s="35" t="str">
        <f>IF(COUNTA(T$40:T$42)&lt;2,IF(T41&lt;&gt;"",$H41,""),"")</f>
        <v/>
      </c>
    </row>
    <row r="42" spans="2:21" ht="13.8" customHeight="1" thickBot="1" x14ac:dyDescent="0.35">
      <c r="B42" s="203"/>
      <c r="C42" s="204"/>
      <c r="D42" s="207"/>
      <c r="E42" s="142" t="s">
        <v>54</v>
      </c>
      <c r="F42" s="105">
        <v>0</v>
      </c>
      <c r="G42" s="191"/>
      <c r="H42" s="31">
        <f>F42*$G$40*$C$37/Werte!$A$5</f>
        <v>0</v>
      </c>
      <c r="I42" s="74"/>
      <c r="J42" s="36"/>
      <c r="K42" s="37" t="str">
        <f>IF(COUNTA(J$40:J$42)&lt;2,IF(J42&lt;&gt;"",$H42,""),"")</f>
        <v/>
      </c>
      <c r="L42" s="36"/>
      <c r="M42" s="37" t="str">
        <f>IF(COUNTA(L$40:L$42)&lt;2,IF(L42&lt;&gt;"",$H42,""),"")</f>
        <v/>
      </c>
      <c r="N42" s="36"/>
      <c r="O42" s="37" t="str">
        <f>IF(COUNTA(N$40:N$42)&lt;2,IF(N42&lt;&gt;"",$H42,""),"")</f>
        <v/>
      </c>
      <c r="P42" s="36" t="s">
        <v>62</v>
      </c>
      <c r="Q42" s="37">
        <f>IF(COUNTA(P$40:P$42)&lt;2,IF(P42&lt;&gt;"",$H42,""),"")</f>
        <v>0</v>
      </c>
      <c r="R42" s="36"/>
      <c r="S42" s="37" t="str">
        <f>IF(COUNTA(R$40:R$42)&lt;2,IF(R42&lt;&gt;"",$H42,""),"")</f>
        <v/>
      </c>
      <c r="T42" s="121"/>
      <c r="U42" s="37" t="str">
        <f>IF(COUNTA(T$40:T$42)&lt;2,IF(T42&lt;&gt;"",$H42,""),"")</f>
        <v/>
      </c>
    </row>
    <row r="43" spans="2:21" ht="15" thickTop="1" x14ac:dyDescent="0.3">
      <c r="B43" s="203"/>
      <c r="C43" s="204"/>
      <c r="D43" s="208" t="s">
        <v>59</v>
      </c>
      <c r="E43" s="143" t="s">
        <v>61</v>
      </c>
      <c r="F43" s="106">
        <v>10</v>
      </c>
      <c r="G43" s="192">
        <v>1</v>
      </c>
      <c r="H43" s="29">
        <f>F43*$G$43*$C$37/Werte!$A$5</f>
        <v>3.9473684210526314</v>
      </c>
      <c r="I43" s="75"/>
      <c r="J43" s="32"/>
      <c r="K43" s="33" t="str">
        <f>IF(COUNTA(J$43:J$45)&lt;2,IF(J43&lt;&gt;"",$H43,""),"")</f>
        <v/>
      </c>
      <c r="L43" s="32"/>
      <c r="M43" s="33" t="str">
        <f>IF(COUNTA(L$43:L$45)&lt;2,IF(L43&lt;&gt;"",$H43,""),"")</f>
        <v/>
      </c>
      <c r="N43" s="32"/>
      <c r="O43" s="33" t="str">
        <f>IF(COUNTA(N$43:N$45)&lt;2,IF(N43&lt;&gt;"",$H43,""),"")</f>
        <v/>
      </c>
      <c r="P43" s="32"/>
      <c r="Q43" s="33" t="str">
        <f>IF(COUNTA(P$43:P$45)&lt;2,IF(P43&lt;&gt;"",$H43,""),"")</f>
        <v/>
      </c>
      <c r="R43" s="32"/>
      <c r="S43" s="33" t="str">
        <f>IF(COUNTA(R$43:R$45)&lt;2,IF(R43&lt;&gt;"",$H43,""),"")</f>
        <v/>
      </c>
      <c r="T43" s="122"/>
      <c r="U43" s="33" t="str">
        <f>IF(COUNTA(T$43:T$45)&lt;2,IF(T43&lt;&gt;"",$H43,""),"")</f>
        <v/>
      </c>
    </row>
    <row r="44" spans="2:21" x14ac:dyDescent="0.3">
      <c r="B44" s="203"/>
      <c r="C44" s="204"/>
      <c r="D44" s="206"/>
      <c r="E44" s="141" t="s">
        <v>53</v>
      </c>
      <c r="F44" s="104">
        <v>5</v>
      </c>
      <c r="G44" s="190"/>
      <c r="H44" s="30">
        <f>F44*$G$43*$C$37/Werte!$A$5</f>
        <v>1.9736842105263157</v>
      </c>
      <c r="I44" s="73"/>
      <c r="J44" s="34" t="s">
        <v>62</v>
      </c>
      <c r="K44" s="35">
        <f>IF(COUNTA(J$43:J$45)&lt;2,IF(J44&lt;&gt;"",$H44,""),"")</f>
        <v>1.9736842105263157</v>
      </c>
      <c r="L44" s="34" t="s">
        <v>62</v>
      </c>
      <c r="M44" s="35">
        <f>IF(COUNTA(L$43:L$45)&lt;2,IF(L44&lt;&gt;"",$H44,""),"")</f>
        <v>1.9736842105263157</v>
      </c>
      <c r="N44" s="34" t="s">
        <v>62</v>
      </c>
      <c r="O44" s="35">
        <f>IF(COUNTA(N$43:N$45)&lt;2,IF(N44&lt;&gt;"",$H44,""),"")</f>
        <v>1.9736842105263157</v>
      </c>
      <c r="P44" s="34" t="s">
        <v>62</v>
      </c>
      <c r="Q44" s="35">
        <f>IF(COUNTA(P$43:P$45)&lt;2,IF(P44&lt;&gt;"",$H44,""),"")</f>
        <v>1.9736842105263157</v>
      </c>
      <c r="R44" s="34"/>
      <c r="S44" s="35" t="str">
        <f>IF(COUNTA(R$43:R$45)&lt;2,IF(R44&lt;&gt;"",$H44,""),"")</f>
        <v/>
      </c>
      <c r="T44" s="120"/>
      <c r="U44" s="35" t="str">
        <f>IF(COUNTA(T$43:T$45)&lt;2,IF(T44&lt;&gt;"",$H44,""),"")</f>
        <v/>
      </c>
    </row>
    <row r="45" spans="2:21" ht="15" thickBot="1" x14ac:dyDescent="0.35">
      <c r="B45" s="203"/>
      <c r="C45" s="204"/>
      <c r="D45" s="207"/>
      <c r="E45" s="142" t="s">
        <v>54</v>
      </c>
      <c r="F45" s="105">
        <v>0</v>
      </c>
      <c r="G45" s="191"/>
      <c r="H45" s="31">
        <f>F45*$G$43*$C$37/Werte!$A$5</f>
        <v>0</v>
      </c>
      <c r="I45" s="74"/>
      <c r="J45" s="36"/>
      <c r="K45" s="37" t="str">
        <f>IF(COUNTA(J$43:J$45)&lt;2,IF(J45&lt;&gt;"",$H45,""),"")</f>
        <v/>
      </c>
      <c r="L45" s="36"/>
      <c r="M45" s="37" t="str">
        <f>IF(COUNTA(L$43:L$45)&lt;2,IF(L45&lt;&gt;"",$H45,""),"")</f>
        <v/>
      </c>
      <c r="N45" s="36"/>
      <c r="O45" s="37" t="str">
        <f>IF(COUNTA(N$43:N$45)&lt;2,IF(N45&lt;&gt;"",$H45,""),"")</f>
        <v/>
      </c>
      <c r="P45" s="36"/>
      <c r="Q45" s="37" t="str">
        <f>IF(COUNTA(P$43:P$45)&lt;2,IF(P45&lt;&gt;"",$H45,""),"")</f>
        <v/>
      </c>
      <c r="R45" s="36"/>
      <c r="S45" s="37" t="str">
        <f>IF(COUNTA(R$43:R$45)&lt;2,IF(R45&lt;&gt;"",$H45,""),"")</f>
        <v/>
      </c>
      <c r="T45" s="121"/>
      <c r="U45" s="37" t="str">
        <f>IF(COUNTA(T$43:T$45)&lt;2,IF(T45&lt;&gt;"",$H45,""),"")</f>
        <v/>
      </c>
    </row>
    <row r="46" spans="2:21" ht="15" thickTop="1" x14ac:dyDescent="0.3">
      <c r="B46" s="203"/>
      <c r="C46" s="204"/>
      <c r="D46" s="208" t="s">
        <v>58</v>
      </c>
      <c r="E46" s="143" t="s">
        <v>61</v>
      </c>
      <c r="F46" s="106">
        <v>3</v>
      </c>
      <c r="G46" s="192">
        <v>1</v>
      </c>
      <c r="H46" s="29">
        <f>F46*$G$46*$C$37/Werte!$A$5</f>
        <v>1.1842105263157894</v>
      </c>
      <c r="I46" s="75"/>
      <c r="J46" s="32"/>
      <c r="K46" s="33" t="str">
        <f>IF(COUNTA(J$46:J$48)&lt;2,IF(J46&lt;&gt;"",$H46,""),"")</f>
        <v/>
      </c>
      <c r="L46" s="32"/>
      <c r="M46" s="33" t="str">
        <f>IF(COUNTA(L$46:L$48)&lt;2,IF(L46&lt;&gt;"",$H46,""),"")</f>
        <v/>
      </c>
      <c r="N46" s="32" t="s">
        <v>62</v>
      </c>
      <c r="O46" s="33">
        <f>IF(COUNTA(N$46:N$48)&lt;2,IF(N46&lt;&gt;"",$H46,""),"")</f>
        <v>1.1842105263157894</v>
      </c>
      <c r="P46" s="32"/>
      <c r="Q46" s="33" t="str">
        <f>IF(COUNTA(P$46:P$48)&lt;2,IF(P46&lt;&gt;"",$H46,""),"")</f>
        <v/>
      </c>
      <c r="R46" s="32"/>
      <c r="S46" s="33" t="str">
        <f>IF(COUNTA(R$46:R$48)&lt;2,IF(R46&lt;&gt;"",$H46,""),"")</f>
        <v/>
      </c>
      <c r="T46" s="122"/>
      <c r="U46" s="33" t="str">
        <f>IF(COUNTA(T$46:T$48)&lt;2,IF(T46&lt;&gt;"",$H46,""),"")</f>
        <v/>
      </c>
    </row>
    <row r="47" spans="2:21" x14ac:dyDescent="0.3">
      <c r="B47" s="203"/>
      <c r="C47" s="204"/>
      <c r="D47" s="206"/>
      <c r="E47" s="141" t="s">
        <v>53</v>
      </c>
      <c r="F47" s="104">
        <v>2</v>
      </c>
      <c r="G47" s="190"/>
      <c r="H47" s="30">
        <f>F47*$G$46*$C$37/Werte!$A$5</f>
        <v>0.78947368421052633</v>
      </c>
      <c r="I47" s="73"/>
      <c r="J47" s="34" t="s">
        <v>62</v>
      </c>
      <c r="K47" s="35">
        <f>IF(COUNTA(J$46:J$48)&lt;2,IF(J47&lt;&gt;"",$H47,""),"")</f>
        <v>0.78947368421052633</v>
      </c>
      <c r="L47" s="34" t="s">
        <v>62</v>
      </c>
      <c r="M47" s="35">
        <f>IF(COUNTA(L$46:L$48)&lt;2,IF(L47&lt;&gt;"",$H47,""),"")</f>
        <v>0.78947368421052633</v>
      </c>
      <c r="N47" s="34"/>
      <c r="O47" s="35" t="str">
        <f>IF(COUNTA(N$46:N$48)&lt;2,IF(N47&lt;&gt;"",$H47,""),"")</f>
        <v/>
      </c>
      <c r="P47" s="34" t="s">
        <v>62</v>
      </c>
      <c r="Q47" s="35">
        <f>IF(COUNTA(P$46:P$48)&lt;2,IF(P47&lt;&gt;"",$H47,""),"")</f>
        <v>0.78947368421052633</v>
      </c>
      <c r="R47" s="34"/>
      <c r="S47" s="35" t="str">
        <f>IF(COUNTA(R$46:R$48)&lt;2,IF(R47&lt;&gt;"",$H47,""),"")</f>
        <v/>
      </c>
      <c r="T47" s="120"/>
      <c r="U47" s="35" t="str">
        <f>IF(COUNTA(T$46:T$48)&lt;2,IF(T47&lt;&gt;"",$H47,""),"")</f>
        <v/>
      </c>
    </row>
    <row r="48" spans="2:21" ht="15" thickBot="1" x14ac:dyDescent="0.35">
      <c r="B48" s="203"/>
      <c r="C48" s="204"/>
      <c r="D48" s="207"/>
      <c r="E48" s="142" t="s">
        <v>54</v>
      </c>
      <c r="F48" s="105">
        <v>0</v>
      </c>
      <c r="G48" s="191"/>
      <c r="H48" s="31">
        <f>F48*$G$46*$C$37/Werte!$A$5</f>
        <v>0</v>
      </c>
      <c r="I48" s="74"/>
      <c r="J48" s="36"/>
      <c r="K48" s="37" t="str">
        <f>IF(COUNTA(J$46:J$48)&lt;2,IF(J48&lt;&gt;"",$H48,""),"")</f>
        <v/>
      </c>
      <c r="L48" s="36"/>
      <c r="M48" s="37" t="str">
        <f>IF(COUNTA(L$46:L$48)&lt;2,IF(L48&lt;&gt;"",$H48,""),"")</f>
        <v/>
      </c>
      <c r="N48" s="36"/>
      <c r="O48" s="37" t="str">
        <f>IF(COUNTA(N$46:N$48)&lt;2,IF(N48&lt;&gt;"",$H48,""),"")</f>
        <v/>
      </c>
      <c r="P48" s="36"/>
      <c r="Q48" s="37" t="str">
        <f>IF(COUNTA(P$46:P$48)&lt;2,IF(P48&lt;&gt;"",$H48,""),"")</f>
        <v/>
      </c>
      <c r="R48" s="36"/>
      <c r="S48" s="37" t="str">
        <f>IF(COUNTA(R$46:R$48)&lt;2,IF(R48&lt;&gt;"",$H48,""),"")</f>
        <v/>
      </c>
      <c r="T48" s="121"/>
      <c r="U48" s="37" t="str">
        <f>IF(COUNTA(T$46:T$48)&lt;2,IF(T48&lt;&gt;"",$H48,""),"")</f>
        <v/>
      </c>
    </row>
    <row r="49" spans="2:21" ht="15" thickTop="1" x14ac:dyDescent="0.3">
      <c r="B49" s="203"/>
      <c r="C49" s="204"/>
      <c r="D49" s="208" t="s">
        <v>57</v>
      </c>
      <c r="E49" s="143" t="s">
        <v>51</v>
      </c>
      <c r="F49" s="106">
        <v>10</v>
      </c>
      <c r="G49" s="192">
        <v>1</v>
      </c>
      <c r="H49" s="29">
        <f>F49*$G$49*$C$37/Werte!$A$5</f>
        <v>3.9473684210526314</v>
      </c>
      <c r="I49" s="75"/>
      <c r="J49" s="32"/>
      <c r="K49" s="33" t="str">
        <f>IF(COUNTA(J$49:J$50)&lt;2,IF(J49&lt;&gt;"",$H49,""),"")</f>
        <v/>
      </c>
      <c r="L49" s="32" t="s">
        <v>62</v>
      </c>
      <c r="M49" s="33">
        <f>IF(COUNTA(L$49:L$50)&lt;2,IF(L49&lt;&gt;"",$H49,""),"")</f>
        <v>3.9473684210526314</v>
      </c>
      <c r="N49" s="32" t="s">
        <v>62</v>
      </c>
      <c r="O49" s="33">
        <f>IF(COUNTA(N$49:N$50)&lt;2,IF(N49&lt;&gt;"",$H49,""),"")</f>
        <v>3.9473684210526314</v>
      </c>
      <c r="P49" s="32"/>
      <c r="Q49" s="33" t="str">
        <f>IF(COUNTA(P$49:P$50)&lt;2,IF(P49&lt;&gt;"",$H49,""),"")</f>
        <v/>
      </c>
      <c r="R49" s="32"/>
      <c r="S49" s="33" t="str">
        <f>IF(COUNTA(R$49:R$50)&lt;2,IF(R49&lt;&gt;"",$H49,""),"")</f>
        <v/>
      </c>
      <c r="T49" s="122"/>
      <c r="U49" s="33" t="str">
        <f>IF(COUNTA(T$49:T$50)&lt;2,IF(T49&lt;&gt;"",$H49,""),"")</f>
        <v/>
      </c>
    </row>
    <row r="50" spans="2:21" ht="15" thickBot="1" x14ac:dyDescent="0.35">
      <c r="B50" s="203"/>
      <c r="C50" s="204"/>
      <c r="D50" s="209"/>
      <c r="E50" s="144" t="s">
        <v>60</v>
      </c>
      <c r="F50" s="107">
        <v>0</v>
      </c>
      <c r="G50" s="193"/>
      <c r="H50" s="61">
        <f>F50*$G$49*$C$37/Werte!$A$5</f>
        <v>0</v>
      </c>
      <c r="I50" s="76"/>
      <c r="J50" s="38" t="s">
        <v>62</v>
      </c>
      <c r="K50" s="39">
        <f>IF(COUNTA(J$49:J$50)&lt;2,IF(J50&lt;&gt;"",$H50,""),"")</f>
        <v>0</v>
      </c>
      <c r="L50" s="38"/>
      <c r="M50" s="39" t="str">
        <f>IF(COUNTA(L$49:L$50)&lt;2,IF(L50&lt;&gt;"",$H50,""),"")</f>
        <v/>
      </c>
      <c r="N50" s="38"/>
      <c r="O50" s="39" t="str">
        <f>IF(COUNTA(N$49:N$50)&lt;2,IF(N50&lt;&gt;"",$H50,""),"")</f>
        <v/>
      </c>
      <c r="P50" s="38" t="s">
        <v>62</v>
      </c>
      <c r="Q50" s="39">
        <f>IF(COUNTA(P$49:P$50)&lt;2,IF(P50&lt;&gt;"",$H50,""),"")</f>
        <v>0</v>
      </c>
      <c r="R50" s="38"/>
      <c r="S50" s="39" t="str">
        <f>IF(COUNTA(R$49:R$50)&lt;2,IF(R50&lt;&gt;"",$H50,""),"")</f>
        <v/>
      </c>
      <c r="T50" s="123"/>
      <c r="U50" s="39" t="str">
        <f>IF(COUNTA(T$49:T$50)&lt;2,IF(T50&lt;&gt;"",$H50,""),"")</f>
        <v/>
      </c>
    </row>
    <row r="51" spans="2:21" ht="15" thickTop="1" x14ac:dyDescent="0.3">
      <c r="B51" s="230" t="s">
        <v>1</v>
      </c>
      <c r="C51" s="233">
        <v>5</v>
      </c>
      <c r="D51" s="236" t="s">
        <v>63</v>
      </c>
      <c r="E51" s="145" t="s">
        <v>61</v>
      </c>
      <c r="F51" s="108">
        <v>10</v>
      </c>
      <c r="G51" s="183">
        <v>1</v>
      </c>
      <c r="H51" s="62">
        <f>F51*$G$51*$C$51/MAX($F$51:$F$53)</f>
        <v>5</v>
      </c>
      <c r="I51" s="77"/>
      <c r="J51" s="88" t="s">
        <v>62</v>
      </c>
      <c r="K51" s="89">
        <f>IF(COUNTA(J$51:J$53)&lt;2,IF(J51&lt;&gt;"",$H51,""),"")</f>
        <v>5</v>
      </c>
      <c r="L51" s="88"/>
      <c r="M51" s="89" t="str">
        <f>IF(COUNTA(L$28:L$30)&lt;2,IF(L51&lt;&gt;"",$H51,""),"")</f>
        <v/>
      </c>
      <c r="N51" s="88"/>
      <c r="O51" s="89" t="str">
        <f>IF(COUNTA(N$28:N$30)&lt;2,IF(N51&lt;&gt;"",$H51,""),"")</f>
        <v/>
      </c>
      <c r="P51" s="88"/>
      <c r="Q51" s="89" t="str">
        <f>IF(COUNTA(P$28:P$30)&lt;2,IF(P51&lt;&gt;"",$H51,""),"")</f>
        <v/>
      </c>
      <c r="R51" s="88"/>
      <c r="S51" s="89" t="str">
        <f>IF(COUNTA(R$28:R$30)&lt;2,IF(R51&lt;&gt;"",$H51,""),"")</f>
        <v/>
      </c>
      <c r="T51" s="124"/>
      <c r="U51" s="89" t="str">
        <f>IF(COUNTA(T$28:T$30)&lt;2,IF(T51&lt;&gt;"",$H51,""),"")</f>
        <v/>
      </c>
    </row>
    <row r="52" spans="2:21" x14ac:dyDescent="0.3">
      <c r="B52" s="231"/>
      <c r="C52" s="234"/>
      <c r="D52" s="237"/>
      <c r="E52" s="146" t="s">
        <v>53</v>
      </c>
      <c r="F52" s="109">
        <v>5</v>
      </c>
      <c r="G52" s="184"/>
      <c r="H52" s="3">
        <f>F52*$G$51*$C$51/MAX($F$51:$F$53)</f>
        <v>2.5</v>
      </c>
      <c r="I52" s="5"/>
      <c r="J52" s="16"/>
      <c r="K52" s="90" t="str">
        <f>IF(COUNTA(J$51:J$53)&lt;2,IF(J52&lt;&gt;"",$H52,""),"")</f>
        <v/>
      </c>
      <c r="L52" s="16"/>
      <c r="M52" s="90" t="str">
        <f>IF(COUNTA(L$28:L$30)&lt;2,IF(L52&lt;&gt;"",$H52,""),"")</f>
        <v/>
      </c>
      <c r="N52" s="16" t="s">
        <v>62</v>
      </c>
      <c r="O52" s="90">
        <f>IF(COUNTA(N$28:N$30)&lt;2,IF(N52&lt;&gt;"",$H52,""),"")</f>
        <v>2.5</v>
      </c>
      <c r="P52" s="16" t="s">
        <v>62</v>
      </c>
      <c r="Q52" s="90">
        <f>IF(COUNTA(P$28:P$30)&lt;2,IF(P52&lt;&gt;"",$H52,""),"")</f>
        <v>2.5</v>
      </c>
      <c r="R52" s="16"/>
      <c r="S52" s="90" t="str">
        <f>IF(COUNTA(R$28:R$30)&lt;2,IF(R52&lt;&gt;"",$H52,""),"")</f>
        <v/>
      </c>
      <c r="T52" s="125"/>
      <c r="U52" s="90" t="str">
        <f>IF(COUNTA(T$28:T$30)&lt;2,IF(T52&lt;&gt;"",$H52,""),"")</f>
        <v/>
      </c>
    </row>
    <row r="53" spans="2:21" ht="15" thickBot="1" x14ac:dyDescent="0.35">
      <c r="B53" s="232"/>
      <c r="C53" s="235"/>
      <c r="D53" s="238"/>
      <c r="E53" s="147" t="s">
        <v>54</v>
      </c>
      <c r="F53" s="110">
        <v>0</v>
      </c>
      <c r="G53" s="185"/>
      <c r="H53" s="4">
        <f>F53*$G$51*$C$51/MAX($F$51:$F$53)</f>
        <v>0</v>
      </c>
      <c r="I53" s="6"/>
      <c r="J53" s="27"/>
      <c r="K53" s="91" t="str">
        <f>IF(COUNTA(J$51:J$53)&lt;2,IF(J53&lt;&gt;"",$H53,""),"")</f>
        <v/>
      </c>
      <c r="L53" s="27" t="s">
        <v>62</v>
      </c>
      <c r="M53" s="91">
        <f>IF(COUNTA(L$28:L$30)&lt;2,IF(L53&lt;&gt;"",$H53,""),"")</f>
        <v>0</v>
      </c>
      <c r="N53" s="27"/>
      <c r="O53" s="91" t="str">
        <f>IF(COUNTA(N$28:N$30)&lt;2,IF(N53&lt;&gt;"",$H53,""),"")</f>
        <v/>
      </c>
      <c r="P53" s="27"/>
      <c r="Q53" s="91" t="str">
        <f>IF(COUNTA(P$28:P$30)&lt;2,IF(P53&lt;&gt;"",$H53,""),"")</f>
        <v/>
      </c>
      <c r="R53" s="27"/>
      <c r="S53" s="91" t="str">
        <f>IF(COUNTA(R$28:R$30)&lt;2,IF(R53&lt;&gt;"",$H53,""),"")</f>
        <v/>
      </c>
      <c r="T53" s="126"/>
      <c r="U53" s="91" t="str">
        <f>IF(COUNTA(T$28:T$30)&lt;2,IF(T53&lt;&gt;"",$H53,""),"")</f>
        <v/>
      </c>
    </row>
    <row r="54" spans="2:21" ht="24" thickTop="1" x14ac:dyDescent="0.45">
      <c r="B54" s="239" t="s">
        <v>31</v>
      </c>
      <c r="C54" s="240">
        <f>SUM(C16:C53)</f>
        <v>100</v>
      </c>
      <c r="D54" s="241"/>
      <c r="E54" s="242"/>
      <c r="F54" s="243" t="s">
        <v>6</v>
      </c>
      <c r="G54" s="243"/>
      <c r="H54" s="243"/>
      <c r="I54" s="242"/>
      <c r="J54" s="244"/>
      <c r="K54" s="245">
        <f>IF(J16="","",IF(J12="KO",0,IF(K20=0,0,SUM(K16:K53))))</f>
        <v>56.279562542720434</v>
      </c>
      <c r="L54" s="244"/>
      <c r="M54" s="245">
        <f>IF(L16="","",IF(L12="KO",0,IF(M20=0,0,SUM(M16:M53))))</f>
        <v>59.631041890440386</v>
      </c>
      <c r="N54" s="244"/>
      <c r="O54" s="245">
        <f>IF(N16="","",IF(N12="KO",0,IF(O20=0,0,SUM(O16:O53))))</f>
        <v>60.71197223828802</v>
      </c>
      <c r="P54" s="244"/>
      <c r="Q54" s="245">
        <f>IF(P16="","",IF(P12="KO",0,IF(Q20=0,0,SUM(Q16:Q53))))</f>
        <v>0</v>
      </c>
      <c r="R54" s="244"/>
      <c r="S54" s="245" t="str">
        <f>IF(R16="","",IF(R12="KO",0,IF(S20=0,0,SUM(S16:S53))))</f>
        <v/>
      </c>
      <c r="T54" s="242"/>
      <c r="U54" s="245" t="str">
        <f>IF(T16="","",IF(T12="KO",0,IF(U20=0,0,SUM(U16:U53))))</f>
        <v/>
      </c>
    </row>
    <row r="55" spans="2:21" ht="24" thickBot="1" x14ac:dyDescent="0.5">
      <c r="B55" s="246"/>
      <c r="C55" s="247"/>
      <c r="D55" s="247"/>
      <c r="E55" s="247"/>
      <c r="F55" s="248" t="s">
        <v>19</v>
      </c>
      <c r="G55" s="248"/>
      <c r="H55" s="248"/>
      <c r="I55" s="247"/>
      <c r="J55" s="249"/>
      <c r="K55" s="250">
        <f>IF(J16&lt;&gt;"",RANK(K54,$K$54:$U$54),"")</f>
        <v>3</v>
      </c>
      <c r="L55" s="249"/>
      <c r="M55" s="250">
        <f>IF(L16&lt;&gt;"",RANK(M54,$K$54:$U$54),"")</f>
        <v>2</v>
      </c>
      <c r="N55" s="249"/>
      <c r="O55" s="250">
        <f>IF(N16&lt;&gt;"",RANK(O54,$K$54:$U$54),"")</f>
        <v>1</v>
      </c>
      <c r="P55" s="249"/>
      <c r="Q55" s="250">
        <f>IF(P16&lt;&gt;"",RANK(Q54,$K$54:$U$54),"")</f>
        <v>4</v>
      </c>
      <c r="R55" s="249"/>
      <c r="S55" s="250" t="str">
        <f>IF(R16&lt;&gt;"",RANK(S54,$K$54:$U$54),"")</f>
        <v/>
      </c>
      <c r="T55" s="251"/>
      <c r="U55" s="250" t="str">
        <f>IF(T16&lt;&gt;"",RANK(U54,$K$54:$U$54),"")</f>
        <v/>
      </c>
    </row>
    <row r="56" spans="2:21" ht="31.8" customHeight="1" thickTop="1" x14ac:dyDescent="0.3">
      <c r="J56" s="252" t="str">
        <f>IF(K20=0,"Leistungsgrenzwert überschritten","")</f>
        <v/>
      </c>
      <c r="K56" s="252"/>
      <c r="L56" s="252" t="str">
        <f>IF(M20=0,"Leistungsgrenzwert überschritten","")</f>
        <v/>
      </c>
      <c r="M56" s="252"/>
      <c r="N56" s="252" t="str">
        <f>IF(O20=0,"Leistungsgrenzwert überschritten","")</f>
        <v/>
      </c>
      <c r="O56" s="252"/>
      <c r="P56" s="252" t="str">
        <f>IF(Q20=0,"Leistungsgrenzwert überschritten","")</f>
        <v>Leistungsgrenzwert überschritten</v>
      </c>
      <c r="Q56" s="252"/>
      <c r="R56" s="252" t="str">
        <f>IF(S20=0,"Leistungsgrenzwert überschritten","")</f>
        <v/>
      </c>
      <c r="S56" s="252"/>
      <c r="T56" s="252" t="str">
        <f>IF(U20=0,"Leistungsgrenzwert überschritten","")</f>
        <v/>
      </c>
      <c r="U56" s="252"/>
    </row>
  </sheetData>
  <sheetProtection sheet="1" objects="1" scenarios="1"/>
  <mergeCells count="108">
    <mergeCell ref="P56:Q56"/>
    <mergeCell ref="N56:O56"/>
    <mergeCell ref="L56:M56"/>
    <mergeCell ref="J56:K56"/>
    <mergeCell ref="R56:S56"/>
    <mergeCell ref="T56:U56"/>
    <mergeCell ref="B2:H2"/>
    <mergeCell ref="F54:H54"/>
    <mergeCell ref="F55:H55"/>
    <mergeCell ref="H12:H15"/>
    <mergeCell ref="P4:Q4"/>
    <mergeCell ref="P5:Q5"/>
    <mergeCell ref="R4:S4"/>
    <mergeCell ref="R5:S5"/>
    <mergeCell ref="T4:U4"/>
    <mergeCell ref="T5:U5"/>
    <mergeCell ref="J4:K4"/>
    <mergeCell ref="J5:K5"/>
    <mergeCell ref="L4:M4"/>
    <mergeCell ref="L5:M5"/>
    <mergeCell ref="N4:O4"/>
    <mergeCell ref="N5:O5"/>
    <mergeCell ref="D21:D24"/>
    <mergeCell ref="C17:C24"/>
    <mergeCell ref="B17:B24"/>
    <mergeCell ref="D17:D20"/>
    <mergeCell ref="B6:B11"/>
    <mergeCell ref="B51:B53"/>
    <mergeCell ref="C51:C53"/>
    <mergeCell ref="D51:D53"/>
    <mergeCell ref="D34:D36"/>
    <mergeCell ref="B25:B36"/>
    <mergeCell ref="D28:D30"/>
    <mergeCell ref="D25:D27"/>
    <mergeCell ref="C25:C36"/>
    <mergeCell ref="D31:D33"/>
    <mergeCell ref="B37:B50"/>
    <mergeCell ref="C37:C50"/>
    <mergeCell ref="D37:D39"/>
    <mergeCell ref="D40:D42"/>
    <mergeCell ref="D43:D45"/>
    <mergeCell ref="D46:D48"/>
    <mergeCell ref="D49:D50"/>
    <mergeCell ref="G51:G53"/>
    <mergeCell ref="G28:G30"/>
    <mergeCell ref="G25:G27"/>
    <mergeCell ref="G34:G36"/>
    <mergeCell ref="G31:G33"/>
    <mergeCell ref="G37:G39"/>
    <mergeCell ref="G40:G42"/>
    <mergeCell ref="G43:G45"/>
    <mergeCell ref="G46:G48"/>
    <mergeCell ref="G49:G50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P6:Q6"/>
    <mergeCell ref="P7:Q7"/>
    <mergeCell ref="P8:Q8"/>
    <mergeCell ref="P9:Q9"/>
    <mergeCell ref="P10:Q10"/>
    <mergeCell ref="N6:O6"/>
    <mergeCell ref="N7:O7"/>
    <mergeCell ref="N8:O8"/>
    <mergeCell ref="N9:O9"/>
    <mergeCell ref="N10:O10"/>
    <mergeCell ref="T6:U6"/>
    <mergeCell ref="T7:U7"/>
    <mergeCell ref="T8:U8"/>
    <mergeCell ref="T9:U9"/>
    <mergeCell ref="T10:U10"/>
    <mergeCell ref="R6:S6"/>
    <mergeCell ref="R7:S7"/>
    <mergeCell ref="R8:S8"/>
    <mergeCell ref="R9:S9"/>
    <mergeCell ref="R10:S10"/>
    <mergeCell ref="P11:Q11"/>
    <mergeCell ref="R11:S11"/>
    <mergeCell ref="T11:U11"/>
    <mergeCell ref="J12:K12"/>
    <mergeCell ref="L12:M12"/>
    <mergeCell ref="N12:O12"/>
    <mergeCell ref="P12:Q12"/>
    <mergeCell ref="R12:S12"/>
    <mergeCell ref="T12:U12"/>
    <mergeCell ref="J11:K11"/>
    <mergeCell ref="L11:M11"/>
    <mergeCell ref="N11:O11"/>
    <mergeCell ref="G21:G24"/>
    <mergeCell ref="F16:H16"/>
    <mergeCell ref="C6:C11"/>
    <mergeCell ref="D10:H10"/>
    <mergeCell ref="C12:C15"/>
    <mergeCell ref="D7:H7"/>
    <mergeCell ref="D8:H8"/>
    <mergeCell ref="D9:H9"/>
    <mergeCell ref="D6:H6"/>
    <mergeCell ref="D11:H11"/>
    <mergeCell ref="F12:F15"/>
    <mergeCell ref="G12:G15"/>
    <mergeCell ref="G18:G20"/>
  </mergeCells>
  <conditionalFormatting sqref="C54">
    <cfRule type="cellIs" dxfId="180" priority="745" operator="greaterThan">
      <formula>100</formula>
    </cfRule>
    <cfRule type="cellIs" dxfId="179" priority="746" operator="lessThan">
      <formula>100</formula>
    </cfRule>
  </conditionalFormatting>
  <conditionalFormatting sqref="J18:J20">
    <cfRule type="expression" dxfId="178" priority="775">
      <formula>COUNTA(J$18:J$20)&lt;&gt;1</formula>
    </cfRule>
  </conditionalFormatting>
  <conditionalFormatting sqref="J21:J24">
    <cfRule type="expression" dxfId="177" priority="565" stopIfTrue="1">
      <formula>COUNTA(J$21:J$24)&lt;&gt;1</formula>
    </cfRule>
  </conditionalFormatting>
  <conditionalFormatting sqref="K55">
    <cfRule type="cellIs" dxfId="173" priority="516" operator="equal">
      <formula>1</formula>
    </cfRule>
  </conditionalFormatting>
  <conditionalFormatting sqref="G17">
    <cfRule type="cellIs" dxfId="172" priority="514" operator="equal">
      <formula>0</formula>
    </cfRule>
  </conditionalFormatting>
  <conditionalFormatting sqref="G18:G20">
    <cfRule type="cellIs" dxfId="171" priority="468" operator="equal">
      <formula>0</formula>
    </cfRule>
  </conditionalFormatting>
  <conditionalFormatting sqref="G21:G24">
    <cfRule type="cellIs" dxfId="170" priority="467" operator="equal">
      <formula>0</formula>
    </cfRule>
  </conditionalFormatting>
  <conditionalFormatting sqref="G51:G53">
    <cfRule type="cellIs" dxfId="169" priority="459" operator="equal">
      <formula>0</formula>
    </cfRule>
  </conditionalFormatting>
  <conditionalFormatting sqref="J34:J36">
    <cfRule type="expression" dxfId="168" priority="458">
      <formula>COUNTA(J$34:J$36)&lt;&gt;1</formula>
    </cfRule>
  </conditionalFormatting>
  <conditionalFormatting sqref="G34:G36">
    <cfRule type="cellIs" dxfId="167" priority="345" operator="equal">
      <formula>0</formula>
    </cfRule>
  </conditionalFormatting>
  <conditionalFormatting sqref="J31:J33">
    <cfRule type="expression" dxfId="166" priority="439">
      <formula>COUNTA(J$31:J$33)&lt;&gt;1</formula>
    </cfRule>
  </conditionalFormatting>
  <conditionalFormatting sqref="G31:G33">
    <cfRule type="cellIs" dxfId="165" priority="346" operator="equal">
      <formula>0</formula>
    </cfRule>
  </conditionalFormatting>
  <conditionalFormatting sqref="J28:J30">
    <cfRule type="expression" dxfId="164" priority="385">
      <formula>COUNTA(J$28:J$30)&lt;&gt;1</formula>
    </cfRule>
  </conditionalFormatting>
  <conditionalFormatting sqref="K28:K30">
    <cfRule type="expression" dxfId="163" priority="374">
      <formula>$J$18&lt;&gt;""</formula>
    </cfRule>
  </conditionalFormatting>
  <conditionalFormatting sqref="G28:G30">
    <cfRule type="cellIs" dxfId="162" priority="349" operator="equal">
      <formula>0</formula>
    </cfRule>
  </conditionalFormatting>
  <conditionalFormatting sqref="J25:J27">
    <cfRule type="expression" dxfId="161" priority="367">
      <formula>COUNTA(J$25:J$27)&lt;&gt;1</formula>
    </cfRule>
  </conditionalFormatting>
  <conditionalFormatting sqref="K25:K27">
    <cfRule type="expression" dxfId="160" priority="356">
      <formula>$J$18&lt;&gt;""</formula>
    </cfRule>
  </conditionalFormatting>
  <conditionalFormatting sqref="G25:G27">
    <cfRule type="cellIs" dxfId="159" priority="350" operator="equal">
      <formula>0</formula>
    </cfRule>
    <cfRule type="cellIs" dxfId="158" priority="351" stopIfTrue="1" operator="equal">
      <formula>0</formula>
    </cfRule>
  </conditionalFormatting>
  <conditionalFormatting sqref="L18:L20">
    <cfRule type="expression" dxfId="157" priority="344">
      <formula>COUNTA(L$18:L$20)&lt;&gt;1</formula>
    </cfRule>
  </conditionalFormatting>
  <conditionalFormatting sqref="L21:L24">
    <cfRule type="expression" dxfId="156" priority="337" stopIfTrue="1">
      <formula>COUNTA(L$21:L$24)&lt;&gt;1</formula>
    </cfRule>
  </conditionalFormatting>
  <conditionalFormatting sqref="L34:L36">
    <cfRule type="expression" dxfId="155" priority="334">
      <formula>COUNTA(L$34:L$36)&lt;&gt;1</formula>
    </cfRule>
  </conditionalFormatting>
  <conditionalFormatting sqref="L31:L33">
    <cfRule type="expression" dxfId="154" priority="333">
      <formula>COUNTA(L$31:L$33)&lt;&gt;1</formula>
    </cfRule>
  </conditionalFormatting>
  <conditionalFormatting sqref="L28:L30">
    <cfRule type="expression" dxfId="153" priority="330">
      <formula>COUNTA(L$28:L$30)&lt;&gt;1</formula>
    </cfRule>
  </conditionalFormatting>
  <conditionalFormatting sqref="L25:L27">
    <cfRule type="expression" dxfId="152" priority="329">
      <formula>COUNTA(L$25:L$27)&lt;&gt;1</formula>
    </cfRule>
  </conditionalFormatting>
  <conditionalFormatting sqref="N18:N20">
    <cfRule type="expression" dxfId="151" priority="328">
      <formula>COUNTA(N$18:N$20)&lt;&gt;1</formula>
    </cfRule>
  </conditionalFormatting>
  <conditionalFormatting sqref="N21:N24">
    <cfRule type="expression" dxfId="150" priority="321" stopIfTrue="1">
      <formula>COUNTA(N$21:N$24)&lt;&gt;1</formula>
    </cfRule>
  </conditionalFormatting>
  <conditionalFormatting sqref="N34:N36">
    <cfRule type="expression" dxfId="149" priority="318">
      <formula>COUNTA(N$34:N$36)&lt;&gt;1</formula>
    </cfRule>
  </conditionalFormatting>
  <conditionalFormatting sqref="N31:N33">
    <cfRule type="expression" dxfId="148" priority="317">
      <formula>COUNTA(N$31:N$33)&lt;&gt;1</formula>
    </cfRule>
  </conditionalFormatting>
  <conditionalFormatting sqref="N28:N30">
    <cfRule type="expression" dxfId="147" priority="314">
      <formula>COUNTA(N$28:N$30)&lt;&gt;1</formula>
    </cfRule>
  </conditionalFormatting>
  <conditionalFormatting sqref="N25:N27">
    <cfRule type="expression" dxfId="146" priority="313">
      <formula>COUNTA(N$25:N$27)&lt;&gt;1</formula>
    </cfRule>
  </conditionalFormatting>
  <conditionalFormatting sqref="P18:P20">
    <cfRule type="expression" dxfId="145" priority="312">
      <formula>COUNTA(P$18:P$20)&lt;&gt;1</formula>
    </cfRule>
  </conditionalFormatting>
  <conditionalFormatting sqref="P21:P24">
    <cfRule type="expression" dxfId="144" priority="305" stopIfTrue="1">
      <formula>COUNTA(P$21:P$24)&lt;&gt;1</formula>
    </cfRule>
  </conditionalFormatting>
  <conditionalFormatting sqref="P34:P36">
    <cfRule type="expression" dxfId="143" priority="302">
      <formula>COUNTA(P$34:P$36)&lt;&gt;1</formula>
    </cfRule>
  </conditionalFormatting>
  <conditionalFormatting sqref="P31:P33">
    <cfRule type="expression" dxfId="142" priority="301">
      <formula>COUNTA(P$31:P$33)&lt;&gt;1</formula>
    </cfRule>
  </conditionalFormatting>
  <conditionalFormatting sqref="P28:P30">
    <cfRule type="expression" dxfId="141" priority="298">
      <formula>COUNTA(P$28:P$30)&lt;&gt;1</formula>
    </cfRule>
  </conditionalFormatting>
  <conditionalFormatting sqref="P25:P27">
    <cfRule type="expression" dxfId="140" priority="297">
      <formula>COUNTA(P$25:P$27)&lt;&gt;1</formula>
    </cfRule>
  </conditionalFormatting>
  <conditionalFormatting sqref="R18:R20">
    <cfRule type="expression" dxfId="139" priority="296">
      <formula>COUNTA(R$18:R$20)&lt;&gt;1</formula>
    </cfRule>
  </conditionalFormatting>
  <conditionalFormatting sqref="R21:R24">
    <cfRule type="expression" dxfId="138" priority="289" stopIfTrue="1">
      <formula>COUNTA(R$21:R$24)&lt;&gt;1</formula>
    </cfRule>
  </conditionalFormatting>
  <conditionalFormatting sqref="R34:R36">
    <cfRule type="expression" dxfId="137" priority="286">
      <formula>COUNTA(R$34:R$36)&lt;&gt;1</formula>
    </cfRule>
  </conditionalFormatting>
  <conditionalFormatting sqref="R31:R33">
    <cfRule type="expression" dxfId="136" priority="285">
      <formula>COUNTA(R$31:R$33)&lt;&gt;1</formula>
    </cfRule>
  </conditionalFormatting>
  <conditionalFormatting sqref="R28:R30">
    <cfRule type="expression" dxfId="135" priority="282">
      <formula>COUNTA(R$28:R$30)&lt;&gt;1</formula>
    </cfRule>
  </conditionalFormatting>
  <conditionalFormatting sqref="R25:R27">
    <cfRule type="expression" dxfId="134" priority="281">
      <formula>COUNTA(R$25:R$27)&lt;&gt;1</formula>
    </cfRule>
  </conditionalFormatting>
  <conditionalFormatting sqref="T18:T20">
    <cfRule type="expression" dxfId="133" priority="280">
      <formula>COUNTA(T$18:T$20)&lt;&gt;1</formula>
    </cfRule>
  </conditionalFormatting>
  <conditionalFormatting sqref="T21:T24">
    <cfRule type="expression" dxfId="132" priority="273" stopIfTrue="1">
      <formula>COUNTA(T$21:T$24)&lt;&gt;1</formula>
    </cfRule>
  </conditionalFormatting>
  <conditionalFormatting sqref="T34:T36">
    <cfRule type="expression" dxfId="131" priority="270">
      <formula>COUNTA(T$34:T$36)&lt;&gt;1</formula>
    </cfRule>
  </conditionalFormatting>
  <conditionalFormatting sqref="T31:T33">
    <cfRule type="expression" dxfId="130" priority="269">
      <formula>COUNTA(T$31:T$33)&lt;&gt;1</formula>
    </cfRule>
  </conditionalFormatting>
  <conditionalFormatting sqref="T28:T30">
    <cfRule type="expression" dxfId="129" priority="266">
      <formula>COUNTA(T$28:T$30)&lt;&gt;1</formula>
    </cfRule>
  </conditionalFormatting>
  <conditionalFormatting sqref="T25:T27">
    <cfRule type="expression" dxfId="128" priority="265">
      <formula>COUNTA(T$25:T$27)&lt;&gt;1</formula>
    </cfRule>
  </conditionalFormatting>
  <conditionalFormatting sqref="K31:K33">
    <cfRule type="expression" dxfId="127" priority="227">
      <formula>$J$18&lt;&gt;""</formula>
    </cfRule>
  </conditionalFormatting>
  <conditionalFormatting sqref="K34:K36">
    <cfRule type="expression" dxfId="126" priority="221">
      <formula>$J$18&lt;&gt;""</formula>
    </cfRule>
  </conditionalFormatting>
  <conditionalFormatting sqref="K51:K53">
    <cfRule type="expression" dxfId="125" priority="215">
      <formula>$J$18&lt;&gt;""</formula>
    </cfRule>
  </conditionalFormatting>
  <conditionalFormatting sqref="M51:M53">
    <cfRule type="expression" dxfId="124" priority="214">
      <formula>$J$18&lt;&gt;""</formula>
    </cfRule>
  </conditionalFormatting>
  <conditionalFormatting sqref="O51:O53">
    <cfRule type="expression" dxfId="123" priority="213">
      <formula>$J$18&lt;&gt;""</formula>
    </cfRule>
  </conditionalFormatting>
  <conditionalFormatting sqref="Q51:Q53">
    <cfRule type="expression" dxfId="122" priority="212">
      <formula>$J$18&lt;&gt;""</formula>
    </cfRule>
  </conditionalFormatting>
  <conditionalFormatting sqref="S51:S53">
    <cfRule type="expression" dxfId="121" priority="211">
      <formula>$J$18&lt;&gt;""</formula>
    </cfRule>
  </conditionalFormatting>
  <conditionalFormatting sqref="U51:U53">
    <cfRule type="expression" dxfId="120" priority="210">
      <formula>$J$18&lt;&gt;""</formula>
    </cfRule>
  </conditionalFormatting>
  <conditionalFormatting sqref="E18:E20">
    <cfRule type="expression" dxfId="119" priority="207">
      <formula>$G$18=0</formula>
    </cfRule>
  </conditionalFormatting>
  <conditionalFormatting sqref="E21:E24">
    <cfRule type="expression" dxfId="118" priority="206">
      <formula>$G$21=0</formula>
    </cfRule>
  </conditionalFormatting>
  <conditionalFormatting sqref="E25:E27">
    <cfRule type="expression" dxfId="117" priority="199">
      <formula>$G$25=0</formula>
    </cfRule>
  </conditionalFormatting>
  <conditionalFormatting sqref="E28:E30">
    <cfRule type="expression" dxfId="116" priority="198">
      <formula>$G$28=0</formula>
    </cfRule>
  </conditionalFormatting>
  <conditionalFormatting sqref="E31:E33">
    <cfRule type="expression" dxfId="115" priority="195">
      <formula>$G$31=0</formula>
    </cfRule>
  </conditionalFormatting>
  <conditionalFormatting sqref="E34:E36">
    <cfRule type="expression" dxfId="114" priority="194">
      <formula>$G$34=0</formula>
    </cfRule>
  </conditionalFormatting>
  <conditionalFormatting sqref="J49:J50">
    <cfRule type="expression" dxfId="113" priority="184">
      <formula>COUNTA(J$49:J$50)&lt;&gt;1</formula>
    </cfRule>
  </conditionalFormatting>
  <conditionalFormatting sqref="G49:G50">
    <cfRule type="cellIs" dxfId="112" priority="172" operator="equal">
      <formula>0</formula>
    </cfRule>
  </conditionalFormatting>
  <conditionalFormatting sqref="J46:J48">
    <cfRule type="expression" dxfId="111" priority="183">
      <formula>COUNTA(J$46:J$48)&lt;&gt;1</formula>
    </cfRule>
  </conditionalFormatting>
  <conditionalFormatting sqref="G46:G48">
    <cfRule type="cellIs" dxfId="110" priority="173" operator="equal">
      <formula>0</formula>
    </cfRule>
  </conditionalFormatting>
  <conditionalFormatting sqref="J43:J45">
    <cfRule type="expression" dxfId="109" priority="182">
      <formula>COUNTA(J$43:J$45)&lt;&gt;1</formula>
    </cfRule>
  </conditionalFormatting>
  <conditionalFormatting sqref="G43:G45">
    <cfRule type="cellIs" dxfId="108" priority="174" operator="equal">
      <formula>0</formula>
    </cfRule>
  </conditionalFormatting>
  <conditionalFormatting sqref="J40:J42">
    <cfRule type="expression" dxfId="107" priority="181">
      <formula>COUNTA(J$40:J$42)&lt;&gt;1</formula>
    </cfRule>
  </conditionalFormatting>
  <conditionalFormatting sqref="K40:K42">
    <cfRule type="expression" dxfId="106" priority="180">
      <formula>$J$18&lt;&gt;""</formula>
    </cfRule>
  </conditionalFormatting>
  <conditionalFormatting sqref="G40:G42">
    <cfRule type="cellIs" dxfId="105" priority="175" operator="equal">
      <formula>0</formula>
    </cfRule>
  </conditionalFormatting>
  <conditionalFormatting sqref="J37:J39">
    <cfRule type="expression" dxfId="104" priority="179">
      <formula>COUNTA(J$37:J$39)&lt;&gt;1</formula>
    </cfRule>
  </conditionalFormatting>
  <conditionalFormatting sqref="K37:K39">
    <cfRule type="expression" dxfId="103" priority="178">
      <formula>$J$18&lt;&gt;""</formula>
    </cfRule>
  </conditionalFormatting>
  <conditionalFormatting sqref="G37:G39">
    <cfRule type="cellIs" dxfId="102" priority="176" operator="equal">
      <formula>0</formula>
    </cfRule>
    <cfRule type="cellIs" dxfId="101" priority="177" stopIfTrue="1" operator="equal">
      <formula>0</formula>
    </cfRule>
  </conditionalFormatting>
  <conditionalFormatting sqref="K43:K45">
    <cfRule type="expression" dxfId="100" priority="130">
      <formula>$J$18&lt;&gt;""</formula>
    </cfRule>
  </conditionalFormatting>
  <conditionalFormatting sqref="K46:K48">
    <cfRule type="expression" dxfId="99" priority="124">
      <formula>$J$18&lt;&gt;""</formula>
    </cfRule>
  </conditionalFormatting>
  <conditionalFormatting sqref="K49:K50">
    <cfRule type="expression" dxfId="98" priority="118">
      <formula>$J$18&lt;&gt;""</formula>
    </cfRule>
  </conditionalFormatting>
  <conditionalFormatting sqref="E37:E39">
    <cfRule type="expression" dxfId="97" priority="106">
      <formula>$G$37=0</formula>
    </cfRule>
  </conditionalFormatting>
  <conditionalFormatting sqref="E40:E42">
    <cfRule type="expression" dxfId="96" priority="105">
      <formula>$G$40=0</formula>
    </cfRule>
  </conditionalFormatting>
  <conditionalFormatting sqref="E49:E50">
    <cfRule type="expression" dxfId="95" priority="102">
      <formula>$G$49=0</formula>
    </cfRule>
  </conditionalFormatting>
  <conditionalFormatting sqref="E41">
    <cfRule type="expression" dxfId="94" priority="100">
      <formula>$G$25=0</formula>
    </cfRule>
  </conditionalFormatting>
  <conditionalFormatting sqref="E42">
    <cfRule type="expression" dxfId="93" priority="99">
      <formula>$G$25=0</formula>
    </cfRule>
  </conditionalFormatting>
  <conditionalFormatting sqref="E44">
    <cfRule type="expression" dxfId="92" priority="97">
      <formula>$G$25=0</formula>
    </cfRule>
  </conditionalFormatting>
  <conditionalFormatting sqref="E45">
    <cfRule type="expression" dxfId="91" priority="96">
      <formula>$G$25=0</formula>
    </cfRule>
  </conditionalFormatting>
  <conditionalFormatting sqref="E46:E48">
    <cfRule type="expression" dxfId="90" priority="95">
      <formula>$G$46=0</formula>
    </cfRule>
  </conditionalFormatting>
  <conditionalFormatting sqref="E47">
    <cfRule type="expression" dxfId="89" priority="94">
      <formula>$G$25=0</formula>
    </cfRule>
  </conditionalFormatting>
  <conditionalFormatting sqref="E48">
    <cfRule type="expression" dxfId="88" priority="93">
      <formula>$G$25=0</formula>
    </cfRule>
  </conditionalFormatting>
  <conditionalFormatting sqref="J51:J53 L51:L53 N51:N53 P51:P53 R51:R53 T51:T53">
    <cfRule type="expression" dxfId="87" priority="777">
      <formula>COUNTA(J$51:J$53)&lt;&gt;1</formula>
    </cfRule>
  </conditionalFormatting>
  <conditionalFormatting sqref="E43:E45">
    <cfRule type="expression" dxfId="86" priority="92">
      <formula>$G$43=0</formula>
    </cfRule>
  </conditionalFormatting>
  <conditionalFormatting sqref="M25:M27">
    <cfRule type="expression" dxfId="85" priority="91">
      <formula>$J$18&lt;&gt;""</formula>
    </cfRule>
  </conditionalFormatting>
  <conditionalFormatting sqref="O25:O27">
    <cfRule type="expression" dxfId="84" priority="90">
      <formula>$J$18&lt;&gt;""</formula>
    </cfRule>
  </conditionalFormatting>
  <conditionalFormatting sqref="Q25:Q27">
    <cfRule type="expression" dxfId="83" priority="89">
      <formula>$J$18&lt;&gt;""</formula>
    </cfRule>
  </conditionalFormatting>
  <conditionalFormatting sqref="S25:S27">
    <cfRule type="expression" dxfId="82" priority="88">
      <formula>$J$18&lt;&gt;""</formula>
    </cfRule>
  </conditionalFormatting>
  <conditionalFormatting sqref="U25:U27">
    <cfRule type="expression" dxfId="81" priority="87">
      <formula>$J$18&lt;&gt;""</formula>
    </cfRule>
  </conditionalFormatting>
  <conditionalFormatting sqref="M28:M30">
    <cfRule type="expression" dxfId="80" priority="86">
      <formula>$J$18&lt;&gt;""</formula>
    </cfRule>
  </conditionalFormatting>
  <conditionalFormatting sqref="O28:O30">
    <cfRule type="expression" dxfId="79" priority="85">
      <formula>$J$18&lt;&gt;""</formula>
    </cfRule>
  </conditionalFormatting>
  <conditionalFormatting sqref="Q28:Q30">
    <cfRule type="expression" dxfId="78" priority="84">
      <formula>$J$18&lt;&gt;""</formula>
    </cfRule>
  </conditionalFormatting>
  <conditionalFormatting sqref="S28:S30">
    <cfRule type="expression" dxfId="77" priority="83">
      <formula>$J$18&lt;&gt;""</formula>
    </cfRule>
  </conditionalFormatting>
  <conditionalFormatting sqref="U28:U30">
    <cfRule type="expression" dxfId="76" priority="82">
      <formula>$J$18&lt;&gt;""</formula>
    </cfRule>
  </conditionalFormatting>
  <conditionalFormatting sqref="M31:M33">
    <cfRule type="expression" dxfId="75" priority="81">
      <formula>$J$18&lt;&gt;""</formula>
    </cfRule>
  </conditionalFormatting>
  <conditionalFormatting sqref="O31:O33">
    <cfRule type="expression" dxfId="74" priority="80">
      <formula>$J$18&lt;&gt;""</formula>
    </cfRule>
  </conditionalFormatting>
  <conditionalFormatting sqref="Q31:Q33">
    <cfRule type="expression" dxfId="73" priority="79">
      <formula>$J$18&lt;&gt;""</formula>
    </cfRule>
  </conditionalFormatting>
  <conditionalFormatting sqref="S31:S33">
    <cfRule type="expression" dxfId="72" priority="78">
      <formula>$J$18&lt;&gt;""</formula>
    </cfRule>
  </conditionalFormatting>
  <conditionalFormatting sqref="U31:U33">
    <cfRule type="expression" dxfId="71" priority="77">
      <formula>$J$18&lt;&gt;""</formula>
    </cfRule>
  </conditionalFormatting>
  <conditionalFormatting sqref="M34:M36">
    <cfRule type="expression" dxfId="70" priority="76">
      <formula>$J$18&lt;&gt;""</formula>
    </cfRule>
  </conditionalFormatting>
  <conditionalFormatting sqref="O34:O36">
    <cfRule type="expression" dxfId="69" priority="75">
      <formula>$J$18&lt;&gt;""</formula>
    </cfRule>
  </conditionalFormatting>
  <conditionalFormatting sqref="Q34:Q36">
    <cfRule type="expression" dxfId="68" priority="74">
      <formula>$J$18&lt;&gt;""</formula>
    </cfRule>
  </conditionalFormatting>
  <conditionalFormatting sqref="S34:S36">
    <cfRule type="expression" dxfId="67" priority="73">
      <formula>$J$18&lt;&gt;""</formula>
    </cfRule>
  </conditionalFormatting>
  <conditionalFormatting sqref="U34:U36">
    <cfRule type="expression" dxfId="66" priority="72">
      <formula>$J$18&lt;&gt;""</formula>
    </cfRule>
  </conditionalFormatting>
  <conditionalFormatting sqref="M37:M39">
    <cfRule type="expression" dxfId="65" priority="71">
      <formula>$J$18&lt;&gt;""</formula>
    </cfRule>
  </conditionalFormatting>
  <conditionalFormatting sqref="O37:O39">
    <cfRule type="expression" dxfId="64" priority="70">
      <formula>$J$18&lt;&gt;""</formula>
    </cfRule>
  </conditionalFormatting>
  <conditionalFormatting sqref="Q37:Q39">
    <cfRule type="expression" dxfId="63" priority="69">
      <formula>$J$18&lt;&gt;""</formula>
    </cfRule>
  </conditionalFormatting>
  <conditionalFormatting sqref="S37:S39">
    <cfRule type="expression" dxfId="62" priority="68">
      <formula>$J$18&lt;&gt;""</formula>
    </cfRule>
  </conditionalFormatting>
  <conditionalFormatting sqref="U37:U39">
    <cfRule type="expression" dxfId="61" priority="67">
      <formula>$J$18&lt;&gt;""</formula>
    </cfRule>
  </conditionalFormatting>
  <conditionalFormatting sqref="M40:M42">
    <cfRule type="expression" dxfId="60" priority="66">
      <formula>$J$18&lt;&gt;""</formula>
    </cfRule>
  </conditionalFormatting>
  <conditionalFormatting sqref="O40:O42">
    <cfRule type="expression" dxfId="59" priority="65">
      <formula>$J$18&lt;&gt;""</formula>
    </cfRule>
  </conditionalFormatting>
  <conditionalFormatting sqref="Q40:Q42">
    <cfRule type="expression" dxfId="58" priority="64">
      <formula>$J$18&lt;&gt;""</formula>
    </cfRule>
  </conditionalFormatting>
  <conditionalFormatting sqref="S40:S42">
    <cfRule type="expression" dxfId="57" priority="63">
      <formula>$J$18&lt;&gt;""</formula>
    </cfRule>
  </conditionalFormatting>
  <conditionalFormatting sqref="U40:U42">
    <cfRule type="expression" dxfId="56" priority="62">
      <formula>$J$18&lt;&gt;""</formula>
    </cfRule>
  </conditionalFormatting>
  <conditionalFormatting sqref="M43:M45">
    <cfRule type="expression" dxfId="55" priority="61">
      <formula>$J$18&lt;&gt;""</formula>
    </cfRule>
  </conditionalFormatting>
  <conditionalFormatting sqref="O43:O45">
    <cfRule type="expression" dxfId="54" priority="60">
      <formula>$J$18&lt;&gt;""</formula>
    </cfRule>
  </conditionalFormatting>
  <conditionalFormatting sqref="Q43:Q45">
    <cfRule type="expression" dxfId="53" priority="59">
      <formula>$J$18&lt;&gt;""</formula>
    </cfRule>
  </conditionalFormatting>
  <conditionalFormatting sqref="S43:S45">
    <cfRule type="expression" dxfId="52" priority="58">
      <formula>$J$18&lt;&gt;""</formula>
    </cfRule>
  </conditionalFormatting>
  <conditionalFormatting sqref="U43:U45">
    <cfRule type="expression" dxfId="51" priority="57">
      <formula>$J$18&lt;&gt;""</formula>
    </cfRule>
  </conditionalFormatting>
  <conditionalFormatting sqref="M46:M48">
    <cfRule type="expression" dxfId="50" priority="56">
      <formula>$J$18&lt;&gt;""</formula>
    </cfRule>
  </conditionalFormatting>
  <conditionalFormatting sqref="O46:O48">
    <cfRule type="expression" dxfId="49" priority="55">
      <formula>$J$18&lt;&gt;""</formula>
    </cfRule>
  </conditionalFormatting>
  <conditionalFormatting sqref="Q46:Q48">
    <cfRule type="expression" dxfId="48" priority="54">
      <formula>$J$18&lt;&gt;""</formula>
    </cfRule>
  </conditionalFormatting>
  <conditionalFormatting sqref="S46:S48">
    <cfRule type="expression" dxfId="47" priority="53">
      <formula>$J$18&lt;&gt;""</formula>
    </cfRule>
  </conditionalFormatting>
  <conditionalFormatting sqref="U46:U48">
    <cfRule type="expression" dxfId="46" priority="52">
      <formula>$J$18&lt;&gt;""</formula>
    </cfRule>
  </conditionalFormatting>
  <conditionalFormatting sqref="M49:M50">
    <cfRule type="expression" dxfId="45" priority="51">
      <formula>$J$18&lt;&gt;""</formula>
    </cfRule>
  </conditionalFormatting>
  <conditionalFormatting sqref="O49:O50">
    <cfRule type="expression" dxfId="44" priority="50">
      <formula>$J$18&lt;&gt;""</formula>
    </cfRule>
  </conditionalFormatting>
  <conditionalFormatting sqref="Q49:Q50">
    <cfRule type="expression" dxfId="43" priority="49">
      <formula>$J$18&lt;&gt;""</formula>
    </cfRule>
  </conditionalFormatting>
  <conditionalFormatting sqref="S49:S50">
    <cfRule type="expression" dxfId="42" priority="48">
      <formula>$J$18&lt;&gt;""</formula>
    </cfRule>
  </conditionalFormatting>
  <conditionalFormatting sqref="U49:U50">
    <cfRule type="expression" dxfId="41" priority="47">
      <formula>$J$18&lt;&gt;""</formula>
    </cfRule>
  </conditionalFormatting>
  <conditionalFormatting sqref="L49:L50">
    <cfRule type="expression" dxfId="40" priority="45">
      <formula>COUNTA(L$49:L$50)&lt;&gt;1</formula>
    </cfRule>
  </conditionalFormatting>
  <conditionalFormatting sqref="N49:N50">
    <cfRule type="expression" dxfId="39" priority="44">
      <formula>COUNTA(N$49:N$50)&lt;&gt;1</formula>
    </cfRule>
  </conditionalFormatting>
  <conditionalFormatting sqref="P49:P50">
    <cfRule type="expression" dxfId="38" priority="43">
      <formula>COUNTA(P$49:P$50)&lt;&gt;1</formula>
    </cfRule>
  </conditionalFormatting>
  <conditionalFormatting sqref="R49:R50">
    <cfRule type="expression" dxfId="37" priority="42">
      <formula>COUNTA(R$49:R$50)&lt;&gt;1</formula>
    </cfRule>
  </conditionalFormatting>
  <conditionalFormatting sqref="T49:T50">
    <cfRule type="expression" dxfId="36" priority="41">
      <formula>COUNTA(T$49:T$50)&lt;&gt;1</formula>
    </cfRule>
  </conditionalFormatting>
  <conditionalFormatting sqref="L43:L45">
    <cfRule type="expression" dxfId="35" priority="40">
      <formula>COUNTA(L$43:L$45)&lt;&gt;1</formula>
    </cfRule>
  </conditionalFormatting>
  <conditionalFormatting sqref="N43:N45">
    <cfRule type="expression" dxfId="34" priority="39">
      <formula>COUNTA(N$43:N$45)&lt;&gt;1</formula>
    </cfRule>
  </conditionalFormatting>
  <conditionalFormatting sqref="P43:P45">
    <cfRule type="expression" dxfId="33" priority="38">
      <formula>COUNTA(P$43:P$45)&lt;&gt;1</formula>
    </cfRule>
  </conditionalFormatting>
  <conditionalFormatting sqref="R43:R45">
    <cfRule type="expression" dxfId="32" priority="37">
      <formula>COUNTA(R$43:R$45)&lt;&gt;1</formula>
    </cfRule>
  </conditionalFormatting>
  <conditionalFormatting sqref="T43:T45">
    <cfRule type="expression" dxfId="31" priority="36">
      <formula>COUNTA(T$43:T$45)&lt;&gt;1</formula>
    </cfRule>
  </conditionalFormatting>
  <conditionalFormatting sqref="L46:L48">
    <cfRule type="expression" dxfId="30" priority="35">
      <formula>COUNTA(L$46:L$48)&lt;&gt;1</formula>
    </cfRule>
  </conditionalFormatting>
  <conditionalFormatting sqref="N46:N48">
    <cfRule type="expression" dxfId="29" priority="34">
      <formula>COUNTA(N$46:N$48)&lt;&gt;1</formula>
    </cfRule>
  </conditionalFormatting>
  <conditionalFormatting sqref="P46:P48">
    <cfRule type="expression" dxfId="28" priority="33">
      <formula>COUNTA(P$46:P$48)&lt;&gt;1</formula>
    </cfRule>
  </conditionalFormatting>
  <conditionalFormatting sqref="R46:R48">
    <cfRule type="expression" dxfId="27" priority="32">
      <formula>COUNTA(R$46:R$48)&lt;&gt;1</formula>
    </cfRule>
  </conditionalFormatting>
  <conditionalFormatting sqref="T46:T48">
    <cfRule type="expression" dxfId="26" priority="31">
      <formula>COUNTA(T$46:T$48)&lt;&gt;1</formula>
    </cfRule>
  </conditionalFormatting>
  <conditionalFormatting sqref="L40:L42">
    <cfRule type="expression" dxfId="25" priority="30">
      <formula>COUNTA(L$40:L$42)&lt;&gt;1</formula>
    </cfRule>
  </conditionalFormatting>
  <conditionalFormatting sqref="N40:N42">
    <cfRule type="expression" dxfId="24" priority="29">
      <formula>COUNTA(N$40:N$42)&lt;&gt;1</formula>
    </cfRule>
  </conditionalFormatting>
  <conditionalFormatting sqref="P40:P42">
    <cfRule type="expression" dxfId="23" priority="28">
      <formula>COUNTA(P$40:P$42)&lt;&gt;1</formula>
    </cfRule>
  </conditionalFormatting>
  <conditionalFormatting sqref="R40:R42">
    <cfRule type="expression" dxfId="22" priority="27">
      <formula>COUNTA(R$40:R$42)&lt;&gt;1</formula>
    </cfRule>
  </conditionalFormatting>
  <conditionalFormatting sqref="T40:T42">
    <cfRule type="expression" dxfId="21" priority="26">
      <formula>COUNTA(T$40:T$42)&lt;&gt;1</formula>
    </cfRule>
  </conditionalFormatting>
  <conditionalFormatting sqref="L37:L39">
    <cfRule type="expression" dxfId="20" priority="25">
      <formula>COUNTA(L$37:L$39)&lt;&gt;1</formula>
    </cfRule>
  </conditionalFormatting>
  <conditionalFormatting sqref="N37:N39">
    <cfRule type="expression" dxfId="19" priority="24">
      <formula>COUNTA(N$37:N$39)&lt;&gt;1</formula>
    </cfRule>
  </conditionalFormatting>
  <conditionalFormatting sqref="P37:P39">
    <cfRule type="expression" dxfId="18" priority="23">
      <formula>COUNTA(P$37:P$39)&lt;&gt;1</formula>
    </cfRule>
  </conditionalFormatting>
  <conditionalFormatting sqref="R37:R39">
    <cfRule type="expression" dxfId="17" priority="22">
      <formula>COUNTA(R$37:R$39)&lt;&gt;1</formula>
    </cfRule>
  </conditionalFormatting>
  <conditionalFormatting sqref="T37:T39">
    <cfRule type="expression" dxfId="16" priority="21">
      <formula>COUNTA(T$37:T$39)&lt;&gt;1</formula>
    </cfRule>
  </conditionalFormatting>
  <conditionalFormatting sqref="E51:E53">
    <cfRule type="expression" dxfId="7" priority="8">
      <formula>$G$46=0</formula>
    </cfRule>
  </conditionalFormatting>
  <conditionalFormatting sqref="E52">
    <cfRule type="expression" dxfId="6" priority="7">
      <formula>$G$25=0</formula>
    </cfRule>
  </conditionalFormatting>
  <conditionalFormatting sqref="E53">
    <cfRule type="expression" dxfId="5" priority="6">
      <formula>$G$25=0</formula>
    </cfRule>
  </conditionalFormatting>
  <conditionalFormatting sqref="M55">
    <cfRule type="cellIs" dxfId="4" priority="5" operator="equal">
      <formula>1</formula>
    </cfRule>
  </conditionalFormatting>
  <conditionalFormatting sqref="O55">
    <cfRule type="cellIs" dxfId="3" priority="4" operator="equal">
      <formula>1</formula>
    </cfRule>
  </conditionalFormatting>
  <conditionalFormatting sqref="Q55">
    <cfRule type="cellIs" dxfId="2" priority="3" operator="equal">
      <formula>1</formula>
    </cfRule>
  </conditionalFormatting>
  <conditionalFormatting sqref="S55">
    <cfRule type="cellIs" dxfId="1" priority="2" operator="equal">
      <formula>1</formula>
    </cfRule>
  </conditionalFormatting>
  <conditionalFormatting sqref="U55">
    <cfRule type="cellIs" dxfId="0" priority="1" operator="equal">
      <formula>1</formula>
    </cfRule>
  </conditionalFormatting>
  <dataValidations count="2">
    <dataValidation type="list" allowBlank="1" showInputMessage="1" showErrorMessage="1" sqref="B15">
      <formula1>$A$2</formula1>
    </dataValidation>
    <dataValidation type="list" allowBlank="1" showInputMessage="1" showErrorMessage="1" sqref="B14">
      <formula1>$O$1:$O$20</formula1>
    </dataValidation>
  </dataValidations>
  <pageMargins left="1.9685039370078741" right="0.70866141732283472" top="0.78740157480314965" bottom="0.78740157480314965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K13"/>
  <sheetViews>
    <sheetView workbookViewId="0">
      <selection activeCell="A2" sqref="A2"/>
    </sheetView>
  </sheetViews>
  <sheetFormatPr baseColWidth="10" defaultRowHeight="14.4" x14ac:dyDescent="0.3"/>
  <cols>
    <col min="1" max="1" width="11.5546875" customWidth="1"/>
    <col min="2" max="2" width="4.21875" style="23" customWidth="1"/>
    <col min="9" max="9" width="11.5546875" style="23"/>
  </cols>
  <sheetData>
    <row r="2" spans="1:11" x14ac:dyDescent="0.3">
      <c r="A2">
        <f>Bewertungsmatrix_Musterstadt!F17*Bewertungsmatrix_Musterstadt!G17+MAX(Bewertungsmatrix_Musterstadt!F18:F20)*Bewertungsmatrix_Musterstadt!G18+MAX(Bewertungsmatrix_Musterstadt!F21:F24)*Bewertungsmatrix_Musterstadt!G21</f>
        <v>25</v>
      </c>
      <c r="C2" s="22"/>
      <c r="D2" s="28"/>
      <c r="E2" s="28"/>
      <c r="F2" s="28"/>
      <c r="G2" s="28"/>
      <c r="H2" s="28"/>
      <c r="I2" s="28"/>
      <c r="J2" s="28"/>
      <c r="K2" s="28"/>
    </row>
    <row r="3" spans="1:11" x14ac:dyDescent="0.3">
      <c r="C3" s="22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23">
        <f>MAX(Bewertungsmatrix_Musterstadt!F25:F27)*Bewertungsmatrix_Musterstadt!G25+MAX(Bewertungsmatrix_Musterstadt!F28:F30)*Bewertungsmatrix_Musterstadt!G28+MAX(Bewertungsmatrix_Musterstadt!F31:F33)*Bewertungsmatrix_Musterstadt!G31+MAX(Bewertungsmatrix_Musterstadt!F34:F36)*Bewertungsmatrix_Musterstadt!G34</f>
        <v>35</v>
      </c>
      <c r="C4" s="22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>
        <f>MAX(Bewertungsmatrix_Musterstadt!F37:F39)*Bewertungsmatrix_Musterstadt!G37+MAX(Bewertungsmatrix_Musterstadt!F40:F42)*Bewertungsmatrix_Musterstadt!G40+MAX(Bewertungsmatrix_Musterstadt!F43:F45)*Bewertungsmatrix_Musterstadt!G43+MAX(Bewertungsmatrix_Musterstadt!F46:F48)*Bewertungsmatrix_Musterstadt!G46+MAX(Bewertungsmatrix_Musterstadt!F49:F50)*Bewertungsmatrix_Musterstadt!G49</f>
        <v>38</v>
      </c>
      <c r="C5" s="22"/>
      <c r="D5" s="28"/>
      <c r="E5" s="28"/>
      <c r="F5" s="28"/>
      <c r="G5" s="28"/>
      <c r="H5" s="28"/>
      <c r="I5" s="28"/>
      <c r="J5" s="28"/>
      <c r="K5" s="28"/>
    </row>
    <row r="6" spans="1:11" x14ac:dyDescent="0.3">
      <c r="C6" s="22"/>
      <c r="D6" s="28"/>
      <c r="E6" s="28"/>
      <c r="F6" s="28"/>
      <c r="G6" s="28"/>
      <c r="H6" s="28"/>
      <c r="I6" s="28"/>
      <c r="J6" s="28"/>
      <c r="K6" s="28"/>
    </row>
    <row r="7" spans="1:11" x14ac:dyDescent="0.3">
      <c r="C7" s="22"/>
      <c r="D7" s="28"/>
      <c r="E7" s="28"/>
      <c r="F7" s="28"/>
      <c r="G7" s="28"/>
      <c r="H7" s="28"/>
      <c r="I7" s="28"/>
      <c r="J7" s="28"/>
      <c r="K7" s="28"/>
    </row>
    <row r="8" spans="1:11" x14ac:dyDescent="0.3">
      <c r="C8" s="22"/>
      <c r="D8" s="28"/>
      <c r="E8" s="28"/>
      <c r="F8" s="28"/>
      <c r="G8" s="28"/>
      <c r="H8" s="28"/>
      <c r="I8" s="28"/>
      <c r="J8" s="28"/>
      <c r="K8" s="28"/>
    </row>
    <row r="9" spans="1:11" x14ac:dyDescent="0.3">
      <c r="C9" s="22"/>
      <c r="D9" s="28"/>
      <c r="E9" s="28"/>
      <c r="F9" s="28"/>
      <c r="G9" s="28"/>
      <c r="H9" s="28"/>
      <c r="I9" s="28"/>
      <c r="J9" s="28"/>
      <c r="K9" s="28"/>
    </row>
    <row r="10" spans="1:11" x14ac:dyDescent="0.3">
      <c r="C10" s="22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C11" s="22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C12" s="22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C13" s="22"/>
      <c r="D13" s="28"/>
      <c r="E13" s="28"/>
      <c r="F13" s="28"/>
      <c r="G13" s="28"/>
      <c r="H13" s="28"/>
      <c r="I13" s="28"/>
      <c r="J13" s="28"/>
      <c r="K13" s="2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Bewertungsmatrix_Musterstadt</vt:lpstr>
      <vt:lpstr>Werte</vt:lpstr>
      <vt:lpstr>Bewertungsmatrix_Musterstadt!Druckbereich</vt:lpstr>
    </vt:vector>
  </TitlesOfParts>
  <Company>Stadt Salzgitter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kschischenk.h</dc:creator>
  <cp:lastModifiedBy>kschischenk.h</cp:lastModifiedBy>
  <cp:lastPrinted>2017-02-10T08:01:43Z</cp:lastPrinted>
  <dcterms:created xsi:type="dcterms:W3CDTF">2015-01-07T08:41:52Z</dcterms:created>
  <dcterms:modified xsi:type="dcterms:W3CDTF">2018-01-03T09:18:46Z</dcterms:modified>
</cp:coreProperties>
</file>